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"/>
    </mc:Choice>
  </mc:AlternateContent>
  <bookViews>
    <workbookView xWindow="0" yWindow="0" windowWidth="20490" windowHeight="7320"/>
  </bookViews>
  <sheets>
    <sheet name="10.06.2022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'10.06.2022'!#REF!</definedName>
    <definedName name="Физ_Норма">Dop!$B$4</definedName>
  </definedNames>
  <calcPr calcId="162913" refMode="R1C1"/>
</workbook>
</file>

<file path=xl/calcChain.xml><?xml version="1.0" encoding="utf-8"?>
<calcChain xmlns="http://schemas.openxmlformats.org/spreadsheetml/2006/main">
  <c r="C99" i="1" l="1"/>
  <c r="A99" i="1"/>
  <c r="CC181" i="1"/>
  <c r="CC173" i="1"/>
  <c r="A180" i="1"/>
  <c r="C180" i="1"/>
  <c r="A179" i="1"/>
  <c r="C179" i="1"/>
  <c r="A178" i="1"/>
  <c r="C178" i="1"/>
  <c r="A177" i="1"/>
  <c r="C177" i="1"/>
  <c r="A176" i="1"/>
  <c r="C176" i="1"/>
  <c r="A175" i="1"/>
  <c r="C175" i="1"/>
  <c r="A172" i="1"/>
  <c r="C172" i="1"/>
  <c r="A171" i="1"/>
  <c r="C171" i="1"/>
  <c r="A170" i="1"/>
  <c r="C170" i="1"/>
  <c r="A169" i="1"/>
  <c r="C169" i="1"/>
  <c r="A168" i="1"/>
  <c r="C168" i="1"/>
  <c r="CC164" i="1"/>
  <c r="CC156" i="1"/>
  <c r="A163" i="1"/>
  <c r="C163" i="1"/>
  <c r="A162" i="1"/>
  <c r="C162" i="1"/>
  <c r="A161" i="1"/>
  <c r="C161" i="1"/>
  <c r="A160" i="1"/>
  <c r="C160" i="1"/>
  <c r="A159" i="1"/>
  <c r="C159" i="1"/>
  <c r="A158" i="1"/>
  <c r="C158" i="1"/>
  <c r="A155" i="1"/>
  <c r="C155" i="1"/>
  <c r="A154" i="1"/>
  <c r="C154" i="1"/>
  <c r="A153" i="1"/>
  <c r="C153" i="1"/>
  <c r="A152" i="1"/>
  <c r="C152" i="1"/>
  <c r="A151" i="1"/>
  <c r="CC147" i="1"/>
  <c r="CC138" i="1"/>
  <c r="A146" i="1"/>
  <c r="C146" i="1"/>
  <c r="A145" i="1"/>
  <c r="C145" i="1"/>
  <c r="A144" i="1"/>
  <c r="C144" i="1"/>
  <c r="A143" i="1"/>
  <c r="C143" i="1"/>
  <c r="A142" i="1"/>
  <c r="C142" i="1"/>
  <c r="A141" i="1"/>
  <c r="C141" i="1"/>
  <c r="A140" i="1"/>
  <c r="C140" i="1"/>
  <c r="A137" i="1"/>
  <c r="A136" i="1"/>
  <c r="C136" i="1"/>
  <c r="A135" i="1"/>
  <c r="C135" i="1"/>
  <c r="A134" i="1"/>
  <c r="C134" i="1"/>
  <c r="A133" i="1"/>
  <c r="CC129" i="1"/>
  <c r="CC119" i="1"/>
  <c r="A128" i="1"/>
  <c r="C128" i="1"/>
  <c r="A127" i="1"/>
  <c r="C127" i="1"/>
  <c r="A126" i="1"/>
  <c r="C126" i="1"/>
  <c r="A125" i="1"/>
  <c r="C125" i="1"/>
  <c r="A124" i="1"/>
  <c r="C124" i="1"/>
  <c r="A123" i="1"/>
  <c r="C123" i="1"/>
  <c r="A122" i="1"/>
  <c r="C122" i="1"/>
  <c r="A121" i="1"/>
  <c r="C121" i="1"/>
  <c r="A118" i="1"/>
  <c r="C118" i="1"/>
  <c r="A117" i="1"/>
  <c r="C117" i="1"/>
  <c r="A116" i="1"/>
  <c r="C116" i="1"/>
  <c r="A115" i="1"/>
  <c r="C115" i="1"/>
  <c r="A114" i="1"/>
  <c r="C114" i="1"/>
  <c r="CC110" i="1"/>
  <c r="CC102" i="1"/>
  <c r="A109" i="1"/>
  <c r="C109" i="1"/>
  <c r="A108" i="1"/>
  <c r="C108" i="1"/>
  <c r="A107" i="1"/>
  <c r="C107" i="1"/>
  <c r="A106" i="1"/>
  <c r="C106" i="1"/>
  <c r="A105" i="1"/>
  <c r="C105" i="1"/>
  <c r="A104" i="1"/>
  <c r="C104" i="1"/>
  <c r="A101" i="1"/>
  <c r="C101" i="1"/>
  <c r="A100" i="1"/>
  <c r="C100" i="1"/>
  <c r="A98" i="1"/>
  <c r="CC94" i="1"/>
  <c r="CC87" i="1"/>
  <c r="A93" i="1"/>
  <c r="C93" i="1"/>
  <c r="A92" i="1"/>
  <c r="C92" i="1"/>
  <c r="A91" i="1"/>
  <c r="C91" i="1"/>
  <c r="A90" i="1"/>
  <c r="C90" i="1"/>
  <c r="A89" i="1"/>
  <c r="C89" i="1"/>
  <c r="A86" i="1"/>
  <c r="C86" i="1"/>
  <c r="A85" i="1"/>
  <c r="C85" i="1"/>
  <c r="A84" i="1"/>
  <c r="C84" i="1"/>
  <c r="A83" i="1"/>
  <c r="C83" i="1"/>
  <c r="A82" i="1"/>
  <c r="C82" i="1"/>
  <c r="CC78" i="1"/>
  <c r="CC69" i="1"/>
  <c r="A77" i="1"/>
  <c r="C77" i="1"/>
  <c r="A76" i="1"/>
  <c r="C76" i="1"/>
  <c r="A75" i="1"/>
  <c r="C75" i="1"/>
  <c r="A74" i="1"/>
  <c r="C74" i="1"/>
  <c r="A73" i="1"/>
  <c r="C73" i="1"/>
  <c r="A72" i="1"/>
  <c r="C72" i="1"/>
  <c r="A71" i="1"/>
  <c r="C71" i="1"/>
  <c r="A68" i="1"/>
  <c r="C68" i="1"/>
  <c r="A67" i="1"/>
  <c r="C67" i="1"/>
  <c r="A66" i="1"/>
  <c r="C66" i="1"/>
  <c r="A65" i="1"/>
  <c r="C65" i="1"/>
  <c r="A64" i="1"/>
  <c r="C64" i="1"/>
  <c r="CC60" i="1"/>
  <c r="CC51" i="1"/>
  <c r="A59" i="1"/>
  <c r="C59" i="1"/>
  <c r="A58" i="1"/>
  <c r="C58" i="1"/>
  <c r="A57" i="1"/>
  <c r="C57" i="1"/>
  <c r="A56" i="1"/>
  <c r="C56" i="1"/>
  <c r="A55" i="1"/>
  <c r="C55" i="1"/>
  <c r="A54" i="1"/>
  <c r="C54" i="1"/>
  <c r="A53" i="1"/>
  <c r="C53" i="1"/>
  <c r="A50" i="1"/>
  <c r="C50" i="1"/>
  <c r="A49" i="1"/>
  <c r="C49" i="1"/>
  <c r="A48" i="1"/>
  <c r="C48" i="1"/>
  <c r="A47" i="1"/>
  <c r="C47" i="1"/>
  <c r="A46" i="1"/>
  <c r="CC42" i="1"/>
  <c r="CC32" i="1"/>
  <c r="A41" i="1"/>
  <c r="C41" i="1"/>
  <c r="A40" i="1"/>
  <c r="C40" i="1"/>
  <c r="A39" i="1"/>
  <c r="C39" i="1"/>
  <c r="A38" i="1"/>
  <c r="C38" i="1"/>
  <c r="A37" i="1"/>
  <c r="C37" i="1"/>
  <c r="A36" i="1"/>
  <c r="C36" i="1"/>
  <c r="A35" i="1"/>
  <c r="C35" i="1"/>
  <c r="A34" i="1"/>
  <c r="C34" i="1"/>
  <c r="A31" i="1"/>
  <c r="C31" i="1"/>
  <c r="A30" i="1"/>
  <c r="A29" i="1"/>
  <c r="C29" i="1"/>
  <c r="A28" i="1"/>
  <c r="CC24" i="1"/>
  <c r="CC14" i="1"/>
  <c r="A23" i="1"/>
  <c r="C23" i="1"/>
  <c r="A22" i="1"/>
  <c r="C22" i="1"/>
  <c r="A21" i="1"/>
  <c r="C21" i="1"/>
  <c r="A20" i="1"/>
  <c r="C20" i="1"/>
  <c r="A19" i="1"/>
  <c r="C19" i="1"/>
  <c r="A18" i="1"/>
  <c r="C18" i="1"/>
  <c r="A17" i="1"/>
  <c r="C17" i="1"/>
  <c r="A16" i="1"/>
  <c r="C16" i="1"/>
  <c r="A13" i="1"/>
  <c r="C13" i="1"/>
  <c r="A12" i="1"/>
  <c r="C12" i="1"/>
  <c r="A11" i="1"/>
  <c r="C11" i="1"/>
  <c r="A10" i="1"/>
  <c r="C10" i="1"/>
  <c r="A9" i="1"/>
</calcChain>
</file>

<file path=xl/sharedStrings.xml><?xml version="1.0" encoding="utf-8"?>
<sst xmlns="http://schemas.openxmlformats.org/spreadsheetml/2006/main" count="267" uniqueCount="163">
  <si>
    <t>всего</t>
  </si>
  <si>
    <t>Белки, г</t>
  </si>
  <si>
    <t>в т.ч. жив.</t>
  </si>
  <si>
    <t>в т.ч. раст.</t>
  </si>
  <si>
    <t>ЭЦ, ккал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</si>
  <si>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</si>
  <si>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</si>
  <si>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</si>
  <si>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</si>
  <si>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</si>
  <si>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</si>
  <si>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</si>
  <si>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</si>
  <si>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</si>
  <si>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</si>
  <si>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</si>
  <si>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</si>
  <si>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</si>
  <si>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</si>
  <si>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</si>
  <si>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</si>
  <si>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</si>
  <si>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</si>
  <si>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</si>
  <si>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</si>
  <si>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</si>
  <si>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</si>
  <si>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</si>
  <si>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</si>
  <si>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</si>
  <si>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</si>
  <si>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</si>
  <si>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</si>
  <si>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</si>
  <si>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</si>
  <si>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</si>
  <si>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</si>
  <si>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</si>
  <si>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</si>
  <si>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</si>
  <si>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</si>
  <si>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</si>
  <si>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</si>
  <si>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</si>
  <si>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</si>
  <si>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</si>
  <si>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</si>
  <si>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</si>
  <si>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</si>
  <si>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</si>
  <si>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</si>
  <si>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</si>
  <si>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</si>
  <si>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</si>
  <si>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</si>
  <si>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</si>
  <si>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</si>
  <si>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</si>
  <si>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</si>
  <si>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</si>
  <si>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</si>
  <si>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</si>
  <si>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</si>
  <si>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</si>
  <si>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</si>
  <si>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</si>
  <si>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</si>
  <si>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</si>
  <si>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</si>
  <si>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</si>
  <si>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</si>
  <si>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</si>
  <si>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</si>
  <si>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</si>
  <si>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</si>
  <si>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</si>
  <si>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</si>
  <si>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</si>
  <si>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</si>
  <si>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</si>
  <si>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</si>
  <si>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</si>
  <si>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</si>
  <si>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</si>
  <si>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</si>
  <si>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Вес блюда</t>
  </si>
  <si>
    <t>1 день</t>
  </si>
  <si>
    <t>Дегтярск летний лагерь</t>
  </si>
  <si>
    <t>СанПиН 2.3/2.4.3590-20  7-11 лет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</si>
  <si>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</si>
  <si>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</si>
  <si>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</si>
  <si>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</si>
  <si>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</si>
  <si>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</si>
  <si>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Итого за 'Завтрак'</t>
  </si>
  <si>
    <t>Обед</t>
  </si>
  <si>
    <t>Салат из припущенной моркови и яблок с растительным маслом</t>
  </si>
  <si>
    <t>Суп-пюре из разных овощей</t>
  </si>
  <si>
    <t>Гренки (сухарики)</t>
  </si>
  <si>
    <t>Рис отварной</t>
  </si>
  <si>
    <t>Биточки (котлеты) из мяса свинины</t>
  </si>
  <si>
    <t>Компот из сухофруктов</t>
  </si>
  <si>
    <t>Фрукты</t>
  </si>
  <si>
    <t>Итого за 'Обед'</t>
  </si>
  <si>
    <t>Итого за день</t>
  </si>
  <si>
    <t>2 день</t>
  </si>
  <si>
    <t>Каша пшенная молочная с маслом сливочным</t>
  </si>
  <si>
    <t>Какао с молоком</t>
  </si>
  <si>
    <t>Бутерброд с маслом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</si>
  <si>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</si>
  <si>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</si>
  <si>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</si>
  <si>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</si>
  <si>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</si>
  <si>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3 день</t>
  </si>
  <si>
    <t>Каша манная молочная с маслом сливочным</t>
  </si>
  <si>
    <t>Йогурт стакан</t>
  </si>
  <si>
    <t>Чай с сахаром</t>
  </si>
  <si>
    <t>Салат из белокочанной капусты с морковью и растительным маслом</t>
  </si>
  <si>
    <t>Суп картофельный с бобовыми</t>
  </si>
  <si>
    <t>Картофельное пюре</t>
  </si>
  <si>
    <t>Биточки (котлеты) из рыбы минтай</t>
  </si>
  <si>
    <t>Сок</t>
  </si>
  <si>
    <t>4 день</t>
  </si>
  <si>
    <t>Запеканка (сырники) из творога</t>
  </si>
  <si>
    <t>Молоко сгущенное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</si>
  <si>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</si>
  <si>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</si>
  <si>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Капуста тушеная</t>
  </si>
  <si>
    <t>Биточки (котлеты) из мяса кур</t>
  </si>
  <si>
    <t>Компот из кураги</t>
  </si>
  <si>
    <t>5 день</t>
  </si>
  <si>
    <t>Омлет запеченный или паровой</t>
  </si>
  <si>
    <t>Кофейный напиток с молоком</t>
  </si>
  <si>
    <t>Масло сливочное</t>
  </si>
  <si>
    <t>Суп-лапша на курином бульоне</t>
  </si>
  <si>
    <t>Запеканка картофельная, фаршированная отварным мясом свинины</t>
  </si>
  <si>
    <t>6 день</t>
  </si>
  <si>
    <t>Каша молочная ассорти (рис, гречневая крупа) с маслом сливочным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</si>
  <si>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</si>
  <si>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</si>
  <si>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</si>
  <si>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7 день</t>
  </si>
  <si>
    <t>Макаронные изделия отварные с сыром</t>
  </si>
  <si>
    <t>Винегрет овощной</t>
  </si>
  <si>
    <t>Суфле из рыбы минтай</t>
  </si>
  <si>
    <t>8 день</t>
  </si>
  <si>
    <t>Каша ячневая молочная с маслом сливочным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</si>
  <si>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</si>
  <si>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</si>
  <si>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</si>
  <si>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</si>
  <si>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9 день</t>
  </si>
  <si>
    <t>Каша молочная ассорти (рис, пшено) с маслом сливочным</t>
  </si>
  <si>
    <t>Зразы рубленые из куры</t>
  </si>
  <si>
    <t>Кисель из концентрата</t>
  </si>
  <si>
    <t>10 день</t>
  </si>
  <si>
    <t>Огурец свежий</t>
  </si>
  <si>
    <t>Борщ со сметаной</t>
  </si>
  <si>
    <t>Жаркое по-домашнему  свинина</t>
  </si>
  <si>
    <t>40/20</t>
  </si>
  <si>
    <t>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</si>
</sst>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2" fontId="4" fillId="0" borderId="8" xfId="0" applyNumberFormat="1" applyFont="1" applyBorder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0" xfId="0" applyFont="1"/>
    <xf numFmtId="0" fontId="1" fillId="0" borderId="0" xfId="0" quotePrefix="1" applyFont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1" fontId="4" fillId="0" borderId="8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187"/>
  <sheetViews>
    <sheetView tabSelected="1" topLeftCell="A175" zoomScaleNormal="100" workbookViewId="0">
      <selection activeCell="A183" sqref="A183:XFD183"/>
    </sheetView>
  </sheetViews>
  <sheetFormatPr defaultColWidth="0" defaultRowHeight="15.75" x14ac:dyDescent="0.25"/>
  <cols>
    <col min="1" max="1" width="6" style="1" customWidth="1"/>
    <col min="2" max="2" width="27.85546875" style="12" customWidth="1"/>
    <col min="3" max="3" width="7.28515625" style="1" customWidth="1"/>
    <col min="4" max="4" width="8.85546875" style="1" customWidth="1"/>
    <col min="5" max="5" width="10.140625" style="1" customWidth="1"/>
    <col min="6" max="6" width="6.2851562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4.710937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38" t="s">
        <v>5</v>
      </c>
      <c r="B2" s="38"/>
      <c r="C2" s="38"/>
      <c r="D2" s="38"/>
      <c r="E2" s="38"/>
      <c r="F2" s="38"/>
      <c r="G2" s="38"/>
      <c r="H2" s="38"/>
      <c r="I2" s="38"/>
    </row>
    <row r="3" spans="1:94" x14ac:dyDescent="0.25">
      <c r="B3" s="1"/>
    </row>
    <row r="4" spans="1:94" x14ac:dyDescent="0.25">
      <c r="B4" s="2" t="s">
        <v>162</v>
      </c>
      <c r="C4" s="6"/>
      <c r="D4" s="3"/>
      <c r="E4" s="3"/>
      <c r="F4" s="3"/>
      <c r="G4" s="3"/>
      <c r="H4" s="3"/>
      <c r="I4" s="3"/>
    </row>
    <row r="5" spans="1:94" s="5" customFormat="1" ht="30" customHeight="1" x14ac:dyDescent="0.25">
      <c r="A5" s="39" t="s">
        <v>74</v>
      </c>
      <c r="B5" s="35"/>
      <c r="C5" s="35" t="s">
        <v>85</v>
      </c>
      <c r="D5" s="35" t="s">
        <v>1</v>
      </c>
      <c r="E5" s="35"/>
      <c r="F5" s="35" t="s">
        <v>7</v>
      </c>
      <c r="G5" s="35"/>
      <c r="H5" s="35" t="s">
        <v>6</v>
      </c>
      <c r="I5" s="36" t="s">
        <v>4</v>
      </c>
      <c r="J5" s="5" t="s">
        <v>8</v>
      </c>
      <c r="K5" s="5" t="s">
        <v>9</v>
      </c>
      <c r="L5" s="5" t="s">
        <v>72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  <c r="T5" s="5" t="s">
        <v>17</v>
      </c>
      <c r="U5" s="5" t="s">
        <v>18</v>
      </c>
      <c r="V5" s="5" t="s">
        <v>19</v>
      </c>
      <c r="W5" s="32" t="s">
        <v>73</v>
      </c>
      <c r="X5" s="32"/>
      <c r="Y5" s="32"/>
      <c r="Z5" s="32"/>
      <c r="AA5" s="33" t="s">
        <v>75</v>
      </c>
      <c r="AB5" s="33"/>
      <c r="AC5" s="33"/>
      <c r="AD5" s="33"/>
      <c r="AE5" s="33"/>
      <c r="AF5" s="33"/>
      <c r="AG5" s="33"/>
      <c r="AH5" s="33"/>
      <c r="AI5" s="34"/>
      <c r="AJ5" s="5" t="s">
        <v>28</v>
      </c>
      <c r="AK5" s="5" t="s">
        <v>29</v>
      </c>
      <c r="AL5" s="5" t="s">
        <v>30</v>
      </c>
      <c r="AM5" s="5" t="s">
        <v>31</v>
      </c>
      <c r="AN5" s="5" t="s">
        <v>32</v>
      </c>
      <c r="AO5" s="5" t="s">
        <v>33</v>
      </c>
      <c r="AP5" s="5" t="s">
        <v>34</v>
      </c>
      <c r="AQ5" s="5" t="s">
        <v>35</v>
      </c>
      <c r="AR5" s="5" t="s">
        <v>36</v>
      </c>
      <c r="AS5" s="5" t="s">
        <v>37</v>
      </c>
      <c r="AT5" s="5" t="s">
        <v>38</v>
      </c>
      <c r="AU5" s="5" t="s">
        <v>39</v>
      </c>
      <c r="AV5" s="5" t="s">
        <v>40</v>
      </c>
      <c r="AW5" s="5" t="s">
        <v>41</v>
      </c>
      <c r="AX5" s="5" t="s">
        <v>42</v>
      </c>
      <c r="AY5" s="5" t="s">
        <v>43</v>
      </c>
      <c r="AZ5" s="5" t="s">
        <v>44</v>
      </c>
      <c r="BA5" s="5" t="s">
        <v>45</v>
      </c>
      <c r="BB5" s="5" t="s">
        <v>46</v>
      </c>
      <c r="BC5" s="5" t="s">
        <v>47</v>
      </c>
      <c r="BD5" s="5" t="s">
        <v>48</v>
      </c>
      <c r="BE5" s="5" t="s">
        <v>49</v>
      </c>
      <c r="BF5" s="5" t="s">
        <v>50</v>
      </c>
      <c r="BG5" s="5" t="s">
        <v>51</v>
      </c>
      <c r="BH5" s="5" t="s">
        <v>52</v>
      </c>
      <c r="BI5" s="5" t="s">
        <v>53</v>
      </c>
      <c r="BJ5" s="5" t="s">
        <v>54</v>
      </c>
      <c r="BK5" s="5" t="s">
        <v>55</v>
      </c>
      <c r="BL5" s="5" t="s">
        <v>56</v>
      </c>
      <c r="BM5" s="5" t="s">
        <v>57</v>
      </c>
      <c r="BN5" s="5" t="s">
        <v>58</v>
      </c>
      <c r="BO5" s="5" t="s">
        <v>59</v>
      </c>
      <c r="BP5" s="5" t="s">
        <v>60</v>
      </c>
      <c r="BQ5" s="5" t="s">
        <v>61</v>
      </c>
      <c r="BR5" s="5" t="s">
        <v>62</v>
      </c>
      <c r="BS5" s="5" t="s">
        <v>63</v>
      </c>
      <c r="BT5" s="5" t="s">
        <v>64</v>
      </c>
      <c r="BU5" s="5" t="s">
        <v>65</v>
      </c>
      <c r="BV5" s="5" t="s">
        <v>66</v>
      </c>
      <c r="BW5" s="5" t="s">
        <v>67</v>
      </c>
      <c r="BX5" s="5" t="s">
        <v>68</v>
      </c>
      <c r="BY5" s="5" t="s">
        <v>69</v>
      </c>
      <c r="BZ5" s="5" t="s">
        <v>70</v>
      </c>
      <c r="CA5" s="5" t="s">
        <v>71</v>
      </c>
      <c r="CB5" s="9"/>
    </row>
    <row r="6" spans="1:94" s="5" customFormat="1" ht="15.75" customHeight="1" x14ac:dyDescent="0.25">
      <c r="A6" s="40"/>
      <c r="B6" s="35"/>
      <c r="C6" s="35"/>
      <c r="D6" s="4" t="s">
        <v>0</v>
      </c>
      <c r="E6" s="4" t="s">
        <v>2</v>
      </c>
      <c r="F6" s="4" t="s">
        <v>0</v>
      </c>
      <c r="G6" s="4" t="s">
        <v>3</v>
      </c>
      <c r="H6" s="35"/>
      <c r="I6" s="37"/>
      <c r="W6" s="8" t="s">
        <v>20</v>
      </c>
      <c r="X6" s="8" t="s">
        <v>21</v>
      </c>
      <c r="Y6" s="8" t="s">
        <v>22</v>
      </c>
      <c r="Z6" s="8" t="s">
        <v>23</v>
      </c>
      <c r="AA6" s="8" t="s">
        <v>84</v>
      </c>
      <c r="AB6" s="8" t="s">
        <v>24</v>
      </c>
      <c r="AC6" s="8" t="s">
        <v>76</v>
      </c>
      <c r="AD6" s="8" t="s">
        <v>77</v>
      </c>
      <c r="AE6" s="8" t="s">
        <v>78</v>
      </c>
      <c r="AF6" s="8" t="s">
        <v>25</v>
      </c>
      <c r="AG6" s="8" t="s">
        <v>26</v>
      </c>
      <c r="AH6" s="8" t="s">
        <v>27</v>
      </c>
      <c r="AI6" s="10" t="s">
        <v>79</v>
      </c>
      <c r="CB6" s="9"/>
    </row>
    <row r="7" spans="1:94" s="5" customFormat="1" ht="15" x14ac:dyDescent="0.25">
      <c r="B7" s="13" t="s">
        <v>86</v>
      </c>
      <c r="C7" s="7"/>
      <c r="D7" s="7"/>
      <c r="E7" s="7"/>
      <c r="F7" s="7"/>
      <c r="G7" s="7"/>
      <c r="H7" s="7"/>
      <c r="I7" s="7"/>
    </row>
    <row r="8" spans="1:94" s="5" customFormat="1" ht="15" x14ac:dyDescent="0.25">
      <c r="B8" s="13" t="s">
        <v>89</v>
      </c>
      <c r="C8" s="7"/>
      <c r="D8" s="7"/>
      <c r="E8" s="7"/>
      <c r="F8" s="7"/>
      <c r="G8" s="7"/>
      <c r="H8" s="7"/>
      <c r="I8" s="7"/>
    </row>
    <row r="9" spans="1:94" s="17" customFormat="1" ht="30" x14ac:dyDescent="0.25">
      <c r="A9" s="17" t="str">
        <f>"16/4"</f>
        <v>16/4</v>
      </c>
      <c r="B9" s="18" t="s">
        <v>90</v>
      </c>
      <c r="C9" s="30">
        <v>200</v>
      </c>
      <c r="D9" s="19">
        <v>8.17</v>
      </c>
      <c r="E9" s="19">
        <v>2.94</v>
      </c>
      <c r="F9" s="19">
        <v>7.46</v>
      </c>
      <c r="G9" s="19">
        <v>1.65</v>
      </c>
      <c r="H9" s="19">
        <v>40.68</v>
      </c>
      <c r="I9" s="19">
        <v>260.55579</v>
      </c>
      <c r="J9" s="17">
        <v>4.51</v>
      </c>
      <c r="K9" s="17">
        <v>0.11</v>
      </c>
      <c r="L9" s="17">
        <v>0</v>
      </c>
      <c r="M9" s="17">
        <v>0</v>
      </c>
      <c r="N9" s="17">
        <v>9.65</v>
      </c>
      <c r="O9" s="17">
        <v>29.39</v>
      </c>
      <c r="P9" s="17">
        <v>1.64</v>
      </c>
      <c r="Q9" s="17">
        <v>0</v>
      </c>
      <c r="R9" s="17">
        <v>0</v>
      </c>
      <c r="S9" s="17">
        <v>0.1</v>
      </c>
      <c r="T9" s="17">
        <v>2.3199999999999998</v>
      </c>
      <c r="U9" s="17">
        <v>442.9</v>
      </c>
      <c r="V9" s="17">
        <v>222.85</v>
      </c>
      <c r="W9" s="17">
        <v>121.91</v>
      </c>
      <c r="X9" s="17">
        <v>48.48</v>
      </c>
      <c r="Y9" s="17">
        <v>181.61</v>
      </c>
      <c r="Z9" s="17">
        <v>1.31</v>
      </c>
      <c r="AA9" s="17">
        <v>24</v>
      </c>
      <c r="AB9" s="17">
        <v>28</v>
      </c>
      <c r="AC9" s="17">
        <v>46</v>
      </c>
      <c r="AD9" s="17">
        <v>0.2</v>
      </c>
      <c r="AE9" s="17">
        <v>0.18</v>
      </c>
      <c r="AF9" s="17">
        <v>0.14000000000000001</v>
      </c>
      <c r="AG9" s="17">
        <v>0.72</v>
      </c>
      <c r="AH9" s="17">
        <v>3.11</v>
      </c>
      <c r="AI9" s="17">
        <v>0.52</v>
      </c>
      <c r="AJ9" s="17">
        <v>0</v>
      </c>
      <c r="AK9" s="17">
        <v>155.19</v>
      </c>
      <c r="AL9" s="17">
        <v>153.27000000000001</v>
      </c>
      <c r="AM9" s="17">
        <v>983.99</v>
      </c>
      <c r="AN9" s="17">
        <v>346.16</v>
      </c>
      <c r="AO9" s="17">
        <v>209.48</v>
      </c>
      <c r="AP9" s="17">
        <v>312.41000000000003</v>
      </c>
      <c r="AQ9" s="17">
        <v>127.04</v>
      </c>
      <c r="AR9" s="17">
        <v>411.81</v>
      </c>
      <c r="AS9" s="17">
        <v>506.94</v>
      </c>
      <c r="AT9" s="17">
        <v>200.97</v>
      </c>
      <c r="AU9" s="17">
        <v>308.18</v>
      </c>
      <c r="AV9" s="17">
        <v>123.85</v>
      </c>
      <c r="AW9" s="17">
        <v>142.13</v>
      </c>
      <c r="AX9" s="17">
        <v>1050.07</v>
      </c>
      <c r="AY9" s="17">
        <v>0</v>
      </c>
      <c r="AZ9" s="17">
        <v>382.96</v>
      </c>
      <c r="BA9" s="17">
        <v>331.54</v>
      </c>
      <c r="BB9" s="17">
        <v>367.63</v>
      </c>
      <c r="BC9" s="17">
        <v>109.51</v>
      </c>
      <c r="BD9" s="17">
        <v>0.12</v>
      </c>
      <c r="BE9" s="17">
        <v>0.05</v>
      </c>
      <c r="BF9" s="17">
        <v>0.03</v>
      </c>
      <c r="BG9" s="17">
        <v>7.0000000000000007E-2</v>
      </c>
      <c r="BH9" s="17">
        <v>0.08</v>
      </c>
      <c r="BI9" s="17">
        <v>0.35</v>
      </c>
      <c r="BJ9" s="17">
        <v>0</v>
      </c>
      <c r="BK9" s="17">
        <v>1.08</v>
      </c>
      <c r="BL9" s="17">
        <v>0</v>
      </c>
      <c r="BM9" s="17">
        <v>0.32</v>
      </c>
      <c r="BN9" s="17">
        <v>0.01</v>
      </c>
      <c r="BO9" s="17">
        <v>0</v>
      </c>
      <c r="BP9" s="17">
        <v>0</v>
      </c>
      <c r="BQ9" s="17">
        <v>7.0000000000000007E-2</v>
      </c>
      <c r="BR9" s="17">
        <v>0.11</v>
      </c>
      <c r="BS9" s="17">
        <v>1.02</v>
      </c>
      <c r="BT9" s="17">
        <v>0</v>
      </c>
      <c r="BU9" s="17">
        <v>0</v>
      </c>
      <c r="BV9" s="17">
        <v>0.96</v>
      </c>
      <c r="BW9" s="17">
        <v>0.02</v>
      </c>
      <c r="BX9" s="17">
        <v>0</v>
      </c>
      <c r="BY9" s="17">
        <v>0</v>
      </c>
      <c r="BZ9" s="17">
        <v>0</v>
      </c>
      <c r="CA9" s="17">
        <v>0</v>
      </c>
      <c r="CB9" s="17">
        <v>206.66</v>
      </c>
      <c r="CD9" s="17">
        <v>28.67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5</v>
      </c>
      <c r="CP9" s="17">
        <v>1</v>
      </c>
    </row>
    <row r="10" spans="1:94" s="17" customFormat="1" ht="15" x14ac:dyDescent="0.25">
      <c r="A10" s="17" t="str">
        <f>"4/13"</f>
        <v>4/13</v>
      </c>
      <c r="B10" s="18" t="s">
        <v>91</v>
      </c>
      <c r="C10" s="19" t="str">
        <f>"20"</f>
        <v>20</v>
      </c>
      <c r="D10" s="19">
        <v>5.26</v>
      </c>
      <c r="E10" s="19">
        <v>5.26</v>
      </c>
      <c r="F10" s="19">
        <v>5.32</v>
      </c>
      <c r="G10" s="19">
        <v>0</v>
      </c>
      <c r="H10" s="19">
        <v>0</v>
      </c>
      <c r="I10" s="19">
        <v>70.12</v>
      </c>
      <c r="J10" s="17">
        <v>3.06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0.4</v>
      </c>
      <c r="T10" s="17">
        <v>0.86</v>
      </c>
      <c r="U10" s="17">
        <v>220</v>
      </c>
      <c r="V10" s="17">
        <v>20</v>
      </c>
      <c r="W10" s="17">
        <v>200</v>
      </c>
      <c r="X10" s="17">
        <v>11</v>
      </c>
      <c r="Y10" s="17">
        <v>120</v>
      </c>
      <c r="Z10" s="17">
        <v>0.14000000000000001</v>
      </c>
      <c r="AA10" s="17">
        <v>42</v>
      </c>
      <c r="AB10" s="17">
        <v>34</v>
      </c>
      <c r="AC10" s="17">
        <v>47.6</v>
      </c>
      <c r="AD10" s="17">
        <v>0.08</v>
      </c>
      <c r="AE10" s="17">
        <v>0.01</v>
      </c>
      <c r="AF10" s="17">
        <v>0.08</v>
      </c>
      <c r="AG10" s="17">
        <v>0.04</v>
      </c>
      <c r="AH10" s="17">
        <v>1.36</v>
      </c>
      <c r="AI10" s="17">
        <v>0.14000000000000001</v>
      </c>
      <c r="AJ10" s="17">
        <v>0</v>
      </c>
      <c r="AK10" s="17">
        <v>314</v>
      </c>
      <c r="AL10" s="17">
        <v>234</v>
      </c>
      <c r="AM10" s="17">
        <v>460</v>
      </c>
      <c r="AN10" s="17">
        <v>316</v>
      </c>
      <c r="AO10" s="17">
        <v>112</v>
      </c>
      <c r="AP10" s="17">
        <v>190</v>
      </c>
      <c r="AQ10" s="17">
        <v>140</v>
      </c>
      <c r="AR10" s="17">
        <v>268</v>
      </c>
      <c r="AS10" s="17">
        <v>152</v>
      </c>
      <c r="AT10" s="17">
        <v>174</v>
      </c>
      <c r="AU10" s="17">
        <v>312</v>
      </c>
      <c r="AV10" s="17">
        <v>140</v>
      </c>
      <c r="AW10" s="17">
        <v>102</v>
      </c>
      <c r="AX10" s="17">
        <v>1034</v>
      </c>
      <c r="AY10" s="17">
        <v>0</v>
      </c>
      <c r="AZ10" s="17">
        <v>546</v>
      </c>
      <c r="BA10" s="17">
        <v>258</v>
      </c>
      <c r="BB10" s="17">
        <v>278</v>
      </c>
      <c r="BC10" s="17">
        <v>43</v>
      </c>
      <c r="BD10" s="17">
        <v>0</v>
      </c>
      <c r="BE10" s="17">
        <v>0.02</v>
      </c>
      <c r="BF10" s="17">
        <v>0.08</v>
      </c>
      <c r="BG10" s="17">
        <v>0.22</v>
      </c>
      <c r="BH10" s="17">
        <v>0.26</v>
      </c>
      <c r="BI10" s="17">
        <v>0.67</v>
      </c>
      <c r="BJ10" s="17">
        <v>0.08</v>
      </c>
      <c r="BK10" s="17">
        <v>1.39</v>
      </c>
      <c r="BL10" s="17">
        <v>0.02</v>
      </c>
      <c r="BM10" s="17">
        <v>0.31</v>
      </c>
      <c r="BN10" s="17">
        <v>0.02</v>
      </c>
      <c r="BO10" s="17">
        <v>0</v>
      </c>
      <c r="BP10" s="17">
        <v>0</v>
      </c>
      <c r="BQ10" s="17">
        <v>0.1</v>
      </c>
      <c r="BR10" s="17">
        <v>0.14000000000000001</v>
      </c>
      <c r="BS10" s="17">
        <v>1.04</v>
      </c>
      <c r="BT10" s="17">
        <v>0</v>
      </c>
      <c r="BU10" s="17">
        <v>0</v>
      </c>
      <c r="BV10" s="17">
        <v>0.14000000000000001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8.16</v>
      </c>
      <c r="CD10" s="17">
        <v>47.67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</row>
    <row r="11" spans="1:94" s="17" customFormat="1" ht="15" x14ac:dyDescent="0.25">
      <c r="A11" s="17" t="str">
        <f>"29/10"</f>
        <v>29/10</v>
      </c>
      <c r="B11" s="18" t="s">
        <v>92</v>
      </c>
      <c r="C11" s="19" t="str">
        <f>"200"</f>
        <v>200</v>
      </c>
      <c r="D11" s="19">
        <v>0.12</v>
      </c>
      <c r="E11" s="19">
        <v>0</v>
      </c>
      <c r="F11" s="19">
        <v>0.02</v>
      </c>
      <c r="G11" s="19">
        <v>0.02</v>
      </c>
      <c r="H11" s="19">
        <v>9.83</v>
      </c>
      <c r="I11" s="19">
        <v>38.659836097560984</v>
      </c>
      <c r="J11" s="17">
        <v>0</v>
      </c>
      <c r="K11" s="17">
        <v>0</v>
      </c>
      <c r="L11" s="17">
        <v>0</v>
      </c>
      <c r="M11" s="17">
        <v>0</v>
      </c>
      <c r="N11" s="17">
        <v>9.6999999999999993</v>
      </c>
      <c r="O11" s="17">
        <v>0</v>
      </c>
      <c r="P11" s="17">
        <v>0.13</v>
      </c>
      <c r="Q11" s="17">
        <v>0</v>
      </c>
      <c r="R11" s="17">
        <v>0</v>
      </c>
      <c r="S11" s="17">
        <v>0.28000000000000003</v>
      </c>
      <c r="T11" s="17">
        <v>0.06</v>
      </c>
      <c r="U11" s="17">
        <v>0.63</v>
      </c>
      <c r="V11" s="17">
        <v>8.16</v>
      </c>
      <c r="W11" s="17">
        <v>2.1800000000000002</v>
      </c>
      <c r="X11" s="17">
        <v>0.56000000000000005</v>
      </c>
      <c r="Y11" s="17">
        <v>1</v>
      </c>
      <c r="Z11" s="17">
        <v>0.06</v>
      </c>
      <c r="AA11" s="17">
        <v>0</v>
      </c>
      <c r="AB11" s="17">
        <v>0.44</v>
      </c>
      <c r="AC11" s="17">
        <v>0.1</v>
      </c>
      <c r="AD11" s="17">
        <v>0.01</v>
      </c>
      <c r="AE11" s="17">
        <v>0</v>
      </c>
      <c r="AF11" s="17">
        <v>0</v>
      </c>
      <c r="AG11" s="17">
        <v>0</v>
      </c>
      <c r="AH11" s="17">
        <v>0.01</v>
      </c>
      <c r="AI11" s="17">
        <v>0.78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199.45</v>
      </c>
      <c r="CD11" s="17">
        <v>7.0000000000000007E-2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9.76</v>
      </c>
      <c r="CP11" s="17">
        <v>0</v>
      </c>
    </row>
    <row r="12" spans="1:94" s="17" customFormat="1" ht="15" x14ac:dyDescent="0.25">
      <c r="A12" s="17" t="str">
        <f>"-"</f>
        <v>-</v>
      </c>
      <c r="B12" s="18" t="s">
        <v>93</v>
      </c>
      <c r="C12" s="19" t="str">
        <f>"30"</f>
        <v>30</v>
      </c>
      <c r="D12" s="19">
        <v>1.98</v>
      </c>
      <c r="E12" s="19">
        <v>0</v>
      </c>
      <c r="F12" s="19">
        <v>0.2</v>
      </c>
      <c r="G12" s="19">
        <v>0.2</v>
      </c>
      <c r="H12" s="19">
        <v>14.07</v>
      </c>
      <c r="I12" s="19">
        <v>67.170299999999997</v>
      </c>
      <c r="J12" s="17">
        <v>0</v>
      </c>
      <c r="K12" s="17">
        <v>0</v>
      </c>
      <c r="L12" s="17">
        <v>0</v>
      </c>
      <c r="M12" s="17">
        <v>0</v>
      </c>
      <c r="N12" s="17">
        <v>0.33</v>
      </c>
      <c r="O12" s="17">
        <v>13.68</v>
      </c>
      <c r="P12" s="17">
        <v>0.06</v>
      </c>
      <c r="Q12" s="17">
        <v>0</v>
      </c>
      <c r="R12" s="17">
        <v>0</v>
      </c>
      <c r="S12" s="17">
        <v>0</v>
      </c>
      <c r="T12" s="17">
        <v>0.54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152.69</v>
      </c>
      <c r="AN12" s="17">
        <v>50.63</v>
      </c>
      <c r="AO12" s="17">
        <v>30.02</v>
      </c>
      <c r="AP12" s="17">
        <v>60.03</v>
      </c>
      <c r="AQ12" s="17">
        <v>22.71</v>
      </c>
      <c r="AR12" s="17">
        <v>108.58</v>
      </c>
      <c r="AS12" s="17">
        <v>67.34</v>
      </c>
      <c r="AT12" s="17">
        <v>93.96</v>
      </c>
      <c r="AU12" s="17">
        <v>77.52</v>
      </c>
      <c r="AV12" s="17">
        <v>40.72</v>
      </c>
      <c r="AW12" s="17">
        <v>72.040000000000006</v>
      </c>
      <c r="AX12" s="17">
        <v>602.39</v>
      </c>
      <c r="AY12" s="17">
        <v>0</v>
      </c>
      <c r="AZ12" s="17">
        <v>196.27</v>
      </c>
      <c r="BA12" s="17">
        <v>85.35</v>
      </c>
      <c r="BB12" s="17">
        <v>56.64</v>
      </c>
      <c r="BC12" s="17">
        <v>44.89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0.02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0.02</v>
      </c>
      <c r="BT12" s="17">
        <v>0</v>
      </c>
      <c r="BU12" s="17">
        <v>0</v>
      </c>
      <c r="BV12" s="17">
        <v>0.08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11.73</v>
      </c>
      <c r="CD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</row>
    <row r="13" spans="1:94" s="14" customFormat="1" ht="15" x14ac:dyDescent="0.25">
      <c r="A13" s="14" t="str">
        <f>"-"</f>
        <v>-</v>
      </c>
      <c r="B13" s="15" t="s">
        <v>94</v>
      </c>
      <c r="C13" s="16" t="str">
        <f>"20"</f>
        <v>20</v>
      </c>
      <c r="D13" s="16">
        <v>1.32</v>
      </c>
      <c r="E13" s="16">
        <v>0</v>
      </c>
      <c r="F13" s="16">
        <v>0.24</v>
      </c>
      <c r="G13" s="16">
        <v>0.24</v>
      </c>
      <c r="H13" s="16">
        <v>8.34</v>
      </c>
      <c r="I13" s="16">
        <v>38.676000000000002</v>
      </c>
      <c r="J13" s="14">
        <v>0.04</v>
      </c>
      <c r="K13" s="14">
        <v>0</v>
      </c>
      <c r="L13" s="14">
        <v>0</v>
      </c>
      <c r="M13" s="14">
        <v>0</v>
      </c>
      <c r="N13" s="14">
        <v>0.24</v>
      </c>
      <c r="O13" s="14">
        <v>6.44</v>
      </c>
      <c r="P13" s="14">
        <v>1.66</v>
      </c>
      <c r="Q13" s="14">
        <v>0</v>
      </c>
      <c r="R13" s="14">
        <v>0</v>
      </c>
      <c r="S13" s="14">
        <v>0.2</v>
      </c>
      <c r="T13" s="14">
        <v>0.5</v>
      </c>
      <c r="U13" s="14">
        <v>122</v>
      </c>
      <c r="V13" s="14">
        <v>49</v>
      </c>
      <c r="W13" s="14">
        <v>7</v>
      </c>
      <c r="X13" s="14">
        <v>9.4</v>
      </c>
      <c r="Y13" s="14">
        <v>31.6</v>
      </c>
      <c r="Z13" s="14">
        <v>0.78</v>
      </c>
      <c r="AA13" s="14">
        <v>0</v>
      </c>
      <c r="AB13" s="14">
        <v>1</v>
      </c>
      <c r="AC13" s="14">
        <v>0.2</v>
      </c>
      <c r="AD13" s="14">
        <v>0.28000000000000003</v>
      </c>
      <c r="AE13" s="14">
        <v>0.04</v>
      </c>
      <c r="AF13" s="14">
        <v>0.02</v>
      </c>
      <c r="AG13" s="14">
        <v>0.14000000000000001</v>
      </c>
      <c r="AH13" s="14">
        <v>0.4</v>
      </c>
      <c r="AI13" s="14">
        <v>0</v>
      </c>
      <c r="AJ13" s="14">
        <v>0</v>
      </c>
      <c r="AK13" s="14">
        <v>0</v>
      </c>
      <c r="AL13" s="14">
        <v>0</v>
      </c>
      <c r="AM13" s="14">
        <v>85.4</v>
      </c>
      <c r="AN13" s="14">
        <v>44.6</v>
      </c>
      <c r="AO13" s="14">
        <v>18.600000000000001</v>
      </c>
      <c r="AP13" s="14">
        <v>39.6</v>
      </c>
      <c r="AQ13" s="14">
        <v>16</v>
      </c>
      <c r="AR13" s="14">
        <v>74.2</v>
      </c>
      <c r="AS13" s="14">
        <v>59.4</v>
      </c>
      <c r="AT13" s="14">
        <v>58.2</v>
      </c>
      <c r="AU13" s="14">
        <v>92.8</v>
      </c>
      <c r="AV13" s="14">
        <v>24.8</v>
      </c>
      <c r="AW13" s="14">
        <v>62</v>
      </c>
      <c r="AX13" s="14">
        <v>305.8</v>
      </c>
      <c r="AY13" s="14">
        <v>0</v>
      </c>
      <c r="AZ13" s="14">
        <v>105.2</v>
      </c>
      <c r="BA13" s="14">
        <v>58.2</v>
      </c>
      <c r="BB13" s="14">
        <v>36</v>
      </c>
      <c r="BC13" s="14">
        <v>26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0.03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0.02</v>
      </c>
      <c r="BT13" s="14">
        <v>0</v>
      </c>
      <c r="BU13" s="14">
        <v>0</v>
      </c>
      <c r="BV13" s="14">
        <v>0.1</v>
      </c>
      <c r="BW13" s="14">
        <v>0.02</v>
      </c>
      <c r="BX13" s="14">
        <v>0</v>
      </c>
      <c r="BY13" s="14">
        <v>0</v>
      </c>
      <c r="BZ13" s="14">
        <v>0</v>
      </c>
      <c r="CA13" s="14">
        <v>0</v>
      </c>
      <c r="CB13" s="14">
        <v>9.4</v>
      </c>
      <c r="CD13" s="14">
        <v>0.17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</row>
    <row r="14" spans="1:94" s="22" customFormat="1" ht="14.25" x14ac:dyDescent="0.2">
      <c r="B14" s="20" t="s">
        <v>95</v>
      </c>
      <c r="C14" s="21"/>
      <c r="D14" s="21">
        <v>16.850000000000001</v>
      </c>
      <c r="E14" s="21">
        <v>8.1999999999999993</v>
      </c>
      <c r="F14" s="21">
        <v>13.24</v>
      </c>
      <c r="G14" s="21">
        <v>2.11</v>
      </c>
      <c r="H14" s="21">
        <v>72.930000000000007</v>
      </c>
      <c r="I14" s="21">
        <v>475.18</v>
      </c>
      <c r="J14" s="22">
        <v>7.61</v>
      </c>
      <c r="K14" s="22">
        <v>0.11</v>
      </c>
      <c r="L14" s="22">
        <v>0</v>
      </c>
      <c r="M14" s="22">
        <v>0</v>
      </c>
      <c r="N14" s="22">
        <v>19.920000000000002</v>
      </c>
      <c r="O14" s="22">
        <v>49.51</v>
      </c>
      <c r="P14" s="22">
        <v>3.49</v>
      </c>
      <c r="Q14" s="22">
        <v>0</v>
      </c>
      <c r="R14" s="22">
        <v>0</v>
      </c>
      <c r="S14" s="22">
        <v>0.98</v>
      </c>
      <c r="T14" s="22">
        <v>4.28</v>
      </c>
      <c r="U14" s="22">
        <v>785.53</v>
      </c>
      <c r="V14" s="22">
        <v>300.01</v>
      </c>
      <c r="W14" s="22">
        <v>331.08</v>
      </c>
      <c r="X14" s="22">
        <v>69.430000000000007</v>
      </c>
      <c r="Y14" s="22">
        <v>334.21</v>
      </c>
      <c r="Z14" s="22">
        <v>2.29</v>
      </c>
      <c r="AA14" s="22">
        <v>66</v>
      </c>
      <c r="AB14" s="22">
        <v>63.44</v>
      </c>
      <c r="AC14" s="22">
        <v>93.9</v>
      </c>
      <c r="AD14" s="22">
        <v>0.56999999999999995</v>
      </c>
      <c r="AE14" s="22">
        <v>0.22</v>
      </c>
      <c r="AF14" s="22">
        <v>0.23</v>
      </c>
      <c r="AG14" s="22">
        <v>0.91</v>
      </c>
      <c r="AH14" s="22">
        <v>4.88</v>
      </c>
      <c r="AI14" s="22">
        <v>1.44</v>
      </c>
      <c r="AJ14" s="22">
        <v>0</v>
      </c>
      <c r="AK14" s="22">
        <v>469.19</v>
      </c>
      <c r="AL14" s="22">
        <v>387.27</v>
      </c>
      <c r="AM14" s="22">
        <v>1682.08</v>
      </c>
      <c r="AN14" s="22">
        <v>757.39</v>
      </c>
      <c r="AO14" s="22">
        <v>370.09</v>
      </c>
      <c r="AP14" s="22">
        <v>602.04</v>
      </c>
      <c r="AQ14" s="22">
        <v>305.75</v>
      </c>
      <c r="AR14" s="22">
        <v>862.59</v>
      </c>
      <c r="AS14" s="22">
        <v>785.68</v>
      </c>
      <c r="AT14" s="22">
        <v>527.13</v>
      </c>
      <c r="AU14" s="22">
        <v>790.5</v>
      </c>
      <c r="AV14" s="22">
        <v>329.36</v>
      </c>
      <c r="AW14" s="22">
        <v>378.16</v>
      </c>
      <c r="AX14" s="22">
        <v>2992.26</v>
      </c>
      <c r="AY14" s="22">
        <v>0</v>
      </c>
      <c r="AZ14" s="22">
        <v>1230.43</v>
      </c>
      <c r="BA14" s="22">
        <v>733.09</v>
      </c>
      <c r="BB14" s="22">
        <v>738.27</v>
      </c>
      <c r="BC14" s="22">
        <v>223.4</v>
      </c>
      <c r="BD14" s="22">
        <v>0.12</v>
      </c>
      <c r="BE14" s="22">
        <v>7.0000000000000007E-2</v>
      </c>
      <c r="BF14" s="22">
        <v>0.11</v>
      </c>
      <c r="BG14" s="22">
        <v>0.28000000000000003</v>
      </c>
      <c r="BH14" s="22">
        <v>0.33</v>
      </c>
      <c r="BI14" s="22">
        <v>1.02</v>
      </c>
      <c r="BJ14" s="22">
        <v>0.08</v>
      </c>
      <c r="BK14" s="22">
        <v>2.52</v>
      </c>
      <c r="BL14" s="22">
        <v>0.02</v>
      </c>
      <c r="BM14" s="22">
        <v>0.64</v>
      </c>
      <c r="BN14" s="22">
        <v>0.03</v>
      </c>
      <c r="BO14" s="22">
        <v>0</v>
      </c>
      <c r="BP14" s="22">
        <v>0</v>
      </c>
      <c r="BQ14" s="22">
        <v>0.17</v>
      </c>
      <c r="BR14" s="22">
        <v>0.25</v>
      </c>
      <c r="BS14" s="22">
        <v>2.1</v>
      </c>
      <c r="BT14" s="22">
        <v>0</v>
      </c>
      <c r="BU14" s="22">
        <v>0</v>
      </c>
      <c r="BV14" s="22">
        <v>1.28</v>
      </c>
      <c r="BW14" s="22">
        <v>0.04</v>
      </c>
      <c r="BX14" s="22">
        <v>0</v>
      </c>
      <c r="BY14" s="22">
        <v>0</v>
      </c>
      <c r="BZ14" s="22">
        <v>0</v>
      </c>
      <c r="CA14" s="22">
        <v>0</v>
      </c>
      <c r="CB14" s="22">
        <v>435.39</v>
      </c>
      <c r="CC14" s="22">
        <f>$I$14/$I$25*100</f>
        <v>27.54443117660016</v>
      </c>
      <c r="CD14" s="22">
        <v>76.569999999999993</v>
      </c>
      <c r="CF14" s="22">
        <v>0</v>
      </c>
      <c r="CG14" s="22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14.76</v>
      </c>
      <c r="CP14" s="22">
        <v>1</v>
      </c>
    </row>
    <row r="15" spans="1:94" s="5" customFormat="1" ht="15" x14ac:dyDescent="0.25">
      <c r="B15" s="13" t="s">
        <v>96</v>
      </c>
      <c r="C15" s="7"/>
      <c r="D15" s="7"/>
      <c r="E15" s="7"/>
      <c r="F15" s="7"/>
      <c r="G15" s="7"/>
      <c r="H15" s="7"/>
      <c r="I15" s="7"/>
    </row>
    <row r="16" spans="1:94" s="17" customFormat="1" ht="45" x14ac:dyDescent="0.25">
      <c r="A16" s="17" t="str">
        <f>"30/1"</f>
        <v>30/1</v>
      </c>
      <c r="B16" s="18" t="s">
        <v>97</v>
      </c>
      <c r="C16" s="19" t="str">
        <f>"100"</f>
        <v>100</v>
      </c>
      <c r="D16" s="19">
        <v>1.01</v>
      </c>
      <c r="E16" s="19">
        <v>0</v>
      </c>
      <c r="F16" s="19">
        <v>6.01</v>
      </c>
      <c r="G16" s="19">
        <v>6.01</v>
      </c>
      <c r="H16" s="19">
        <v>11.4</v>
      </c>
      <c r="I16" s="19">
        <v>98.973265439999977</v>
      </c>
      <c r="J16" s="17">
        <v>0.77</v>
      </c>
      <c r="K16" s="17">
        <v>3.9</v>
      </c>
      <c r="L16" s="17">
        <v>0.75</v>
      </c>
      <c r="M16" s="17">
        <v>0</v>
      </c>
      <c r="N16" s="17">
        <v>9.14</v>
      </c>
      <c r="O16" s="17">
        <v>0.27</v>
      </c>
      <c r="P16" s="17">
        <v>1.98</v>
      </c>
      <c r="Q16" s="17">
        <v>0</v>
      </c>
      <c r="R16" s="17">
        <v>0</v>
      </c>
      <c r="S16" s="17">
        <v>0.35</v>
      </c>
      <c r="T16" s="17">
        <v>0.83</v>
      </c>
      <c r="U16" s="17">
        <v>18.170000000000002</v>
      </c>
      <c r="V16" s="17">
        <v>189.75</v>
      </c>
      <c r="W16" s="17">
        <v>22.31</v>
      </c>
      <c r="X16" s="17">
        <v>29.02</v>
      </c>
      <c r="Y16" s="17">
        <v>41.78</v>
      </c>
      <c r="Z16" s="17">
        <v>0.88</v>
      </c>
      <c r="AA16" s="17">
        <v>0</v>
      </c>
      <c r="AB16" s="17">
        <v>7541.98</v>
      </c>
      <c r="AC16" s="17">
        <v>1508.85</v>
      </c>
      <c r="AD16" s="17">
        <v>2.98</v>
      </c>
      <c r="AE16" s="17">
        <v>0.04</v>
      </c>
      <c r="AF16" s="17">
        <v>0.04</v>
      </c>
      <c r="AG16" s="17">
        <v>0.64</v>
      </c>
      <c r="AH16" s="17">
        <v>0.9</v>
      </c>
      <c r="AI16" s="17">
        <v>2.96</v>
      </c>
      <c r="AJ16" s="17">
        <v>0</v>
      </c>
      <c r="AK16" s="17">
        <v>0</v>
      </c>
      <c r="AL16" s="17">
        <v>0</v>
      </c>
      <c r="AM16" s="17">
        <v>35.03</v>
      </c>
      <c r="AN16" s="17">
        <v>30.52</v>
      </c>
      <c r="AO16" s="17">
        <v>7.02</v>
      </c>
      <c r="AP16" s="17">
        <v>25.01</v>
      </c>
      <c r="AQ16" s="17">
        <v>6.29</v>
      </c>
      <c r="AR16" s="17">
        <v>23.95</v>
      </c>
      <c r="AS16" s="17">
        <v>37.590000000000003</v>
      </c>
      <c r="AT16" s="17">
        <v>31.36</v>
      </c>
      <c r="AU16" s="17">
        <v>110.75</v>
      </c>
      <c r="AV16" s="17">
        <v>11.3</v>
      </c>
      <c r="AW16" s="17">
        <v>23.33</v>
      </c>
      <c r="AX16" s="17">
        <v>177.17</v>
      </c>
      <c r="AY16" s="17">
        <v>0</v>
      </c>
      <c r="AZ16" s="17">
        <v>23.89</v>
      </c>
      <c r="BA16" s="17">
        <v>26.56</v>
      </c>
      <c r="BB16" s="17">
        <v>14.03</v>
      </c>
      <c r="BC16" s="17">
        <v>9.52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0.36</v>
      </c>
      <c r="BL16" s="17">
        <v>0</v>
      </c>
      <c r="BM16" s="17">
        <v>0.24</v>
      </c>
      <c r="BN16" s="17">
        <v>0.02</v>
      </c>
      <c r="BO16" s="17">
        <v>0.04</v>
      </c>
      <c r="BP16" s="17">
        <v>0</v>
      </c>
      <c r="BQ16" s="17">
        <v>0</v>
      </c>
      <c r="BR16" s="17">
        <v>0</v>
      </c>
      <c r="BS16" s="17">
        <v>1.39</v>
      </c>
      <c r="BT16" s="17">
        <v>0</v>
      </c>
      <c r="BU16" s="17">
        <v>0</v>
      </c>
      <c r="BV16" s="17">
        <v>3.47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81.03</v>
      </c>
      <c r="CD16" s="17">
        <v>1257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3</v>
      </c>
      <c r="CP16" s="17">
        <v>0</v>
      </c>
    </row>
    <row r="17" spans="1:94" s="17" customFormat="1" ht="15" x14ac:dyDescent="0.25">
      <c r="A17" s="17" t="str">
        <f>"31/2"</f>
        <v>31/2</v>
      </c>
      <c r="B17" s="18" t="s">
        <v>98</v>
      </c>
      <c r="C17" s="19" t="str">
        <f>"250"</f>
        <v>250</v>
      </c>
      <c r="D17" s="19">
        <v>3.21</v>
      </c>
      <c r="E17" s="19">
        <v>1.1000000000000001</v>
      </c>
      <c r="F17" s="19">
        <v>4.96</v>
      </c>
      <c r="G17" s="19">
        <v>0.24</v>
      </c>
      <c r="H17" s="19">
        <v>14.41</v>
      </c>
      <c r="I17" s="19">
        <v>111.11214999999997</v>
      </c>
      <c r="J17" s="17">
        <v>3.14</v>
      </c>
      <c r="K17" s="17">
        <v>0.11</v>
      </c>
      <c r="L17" s="17">
        <v>0</v>
      </c>
      <c r="M17" s="17">
        <v>0</v>
      </c>
      <c r="N17" s="17">
        <v>5.29</v>
      </c>
      <c r="O17" s="17">
        <v>6.94</v>
      </c>
      <c r="P17" s="17">
        <v>2.17</v>
      </c>
      <c r="Q17" s="17">
        <v>0</v>
      </c>
      <c r="R17" s="17">
        <v>0</v>
      </c>
      <c r="S17" s="17">
        <v>0.22</v>
      </c>
      <c r="T17" s="17">
        <v>1.69</v>
      </c>
      <c r="U17" s="17">
        <v>271.73</v>
      </c>
      <c r="V17" s="17">
        <v>309.42</v>
      </c>
      <c r="W17" s="17">
        <v>68.81</v>
      </c>
      <c r="X17" s="17">
        <v>23.55</v>
      </c>
      <c r="Y17" s="17">
        <v>76.75</v>
      </c>
      <c r="Z17" s="17">
        <v>0.71</v>
      </c>
      <c r="AA17" s="17">
        <v>27.5</v>
      </c>
      <c r="AB17" s="17">
        <v>1685.03</v>
      </c>
      <c r="AC17" s="17">
        <v>339.53</v>
      </c>
      <c r="AD17" s="17">
        <v>0.28000000000000003</v>
      </c>
      <c r="AE17" s="17">
        <v>7.0000000000000007E-2</v>
      </c>
      <c r="AF17" s="17">
        <v>0.1</v>
      </c>
      <c r="AG17" s="17">
        <v>0.69</v>
      </c>
      <c r="AH17" s="17">
        <v>1.46</v>
      </c>
      <c r="AI17" s="17">
        <v>6.9</v>
      </c>
      <c r="AJ17" s="17">
        <v>0</v>
      </c>
      <c r="AK17" s="17">
        <v>61.96</v>
      </c>
      <c r="AL17" s="17">
        <v>61.18</v>
      </c>
      <c r="AM17" s="17">
        <v>208.5</v>
      </c>
      <c r="AN17" s="17">
        <v>160.63</v>
      </c>
      <c r="AO17" s="17">
        <v>47.78</v>
      </c>
      <c r="AP17" s="17">
        <v>109.71</v>
      </c>
      <c r="AQ17" s="17">
        <v>35.65</v>
      </c>
      <c r="AR17" s="17">
        <v>123.9</v>
      </c>
      <c r="AS17" s="17">
        <v>72.28</v>
      </c>
      <c r="AT17" s="17">
        <v>129.28</v>
      </c>
      <c r="AU17" s="17">
        <v>157.54</v>
      </c>
      <c r="AV17" s="17">
        <v>31.57</v>
      </c>
      <c r="AW17" s="17">
        <v>64.37</v>
      </c>
      <c r="AX17" s="17">
        <v>346.3</v>
      </c>
      <c r="AY17" s="17">
        <v>0</v>
      </c>
      <c r="AZ17" s="17">
        <v>94.97</v>
      </c>
      <c r="BA17" s="17">
        <v>73.48</v>
      </c>
      <c r="BB17" s="17">
        <v>115.69</v>
      </c>
      <c r="BC17" s="17">
        <v>32.659999999999997</v>
      </c>
      <c r="BD17" s="17">
        <v>0.13</v>
      </c>
      <c r="BE17" s="17">
        <v>0.06</v>
      </c>
      <c r="BF17" s="17">
        <v>0.03</v>
      </c>
      <c r="BG17" s="17">
        <v>7.0000000000000007E-2</v>
      </c>
      <c r="BH17" s="17">
        <v>0.08</v>
      </c>
      <c r="BI17" s="17">
        <v>0.39</v>
      </c>
      <c r="BJ17" s="17">
        <v>0</v>
      </c>
      <c r="BK17" s="17">
        <v>1.1100000000000001</v>
      </c>
      <c r="BL17" s="17">
        <v>0</v>
      </c>
      <c r="BM17" s="17">
        <v>0.34</v>
      </c>
      <c r="BN17" s="17">
        <v>0</v>
      </c>
      <c r="BO17" s="17">
        <v>0</v>
      </c>
      <c r="BP17" s="17">
        <v>0</v>
      </c>
      <c r="BQ17" s="17">
        <v>0.08</v>
      </c>
      <c r="BR17" s="17">
        <v>0.12</v>
      </c>
      <c r="BS17" s="17">
        <v>0.92</v>
      </c>
      <c r="BT17" s="17">
        <v>0</v>
      </c>
      <c r="BU17" s="17">
        <v>0</v>
      </c>
      <c r="BV17" s="17">
        <v>0.09</v>
      </c>
      <c r="BW17" s="17">
        <v>0.01</v>
      </c>
      <c r="BX17" s="17">
        <v>0</v>
      </c>
      <c r="BY17" s="17">
        <v>0</v>
      </c>
      <c r="BZ17" s="17">
        <v>0</v>
      </c>
      <c r="CA17" s="17">
        <v>0</v>
      </c>
      <c r="CB17" s="17">
        <v>285.25</v>
      </c>
      <c r="CD17" s="17">
        <v>308.33999999999997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0</v>
      </c>
      <c r="CP17" s="17">
        <v>0.5</v>
      </c>
    </row>
    <row r="18" spans="1:94" s="17" customFormat="1" ht="15" x14ac:dyDescent="0.25">
      <c r="A18" s="17" t="str">
        <f>"40/2"</f>
        <v>40/2</v>
      </c>
      <c r="B18" s="18" t="s">
        <v>99</v>
      </c>
      <c r="C18" s="19" t="str">
        <f>"30"</f>
        <v>30</v>
      </c>
      <c r="D18" s="19">
        <v>2.57</v>
      </c>
      <c r="E18" s="19">
        <v>0</v>
      </c>
      <c r="F18" s="19">
        <v>0.25</v>
      </c>
      <c r="G18" s="19">
        <v>0.28999999999999998</v>
      </c>
      <c r="H18" s="19">
        <v>16.97</v>
      </c>
      <c r="I18" s="19">
        <v>80.61051599999999</v>
      </c>
      <c r="J18" s="17">
        <v>7.0000000000000007E-2</v>
      </c>
      <c r="K18" s="17">
        <v>0</v>
      </c>
      <c r="L18" s="17">
        <v>0</v>
      </c>
      <c r="M18" s="17">
        <v>0</v>
      </c>
      <c r="N18" s="17">
        <v>0.23</v>
      </c>
      <c r="O18" s="17">
        <v>15.89</v>
      </c>
      <c r="P18" s="17">
        <v>0.85</v>
      </c>
      <c r="Q18" s="17">
        <v>0</v>
      </c>
      <c r="R18" s="17">
        <v>0</v>
      </c>
      <c r="S18" s="17">
        <v>0.11</v>
      </c>
      <c r="T18" s="17">
        <v>0.61</v>
      </c>
      <c r="U18" s="17">
        <v>179.64</v>
      </c>
      <c r="V18" s="17">
        <v>29.46</v>
      </c>
      <c r="W18" s="17">
        <v>6.34</v>
      </c>
      <c r="X18" s="17">
        <v>4.38</v>
      </c>
      <c r="Y18" s="17">
        <v>20.36</v>
      </c>
      <c r="Z18" s="17">
        <v>0.34</v>
      </c>
      <c r="AA18" s="17">
        <v>0</v>
      </c>
      <c r="AB18" s="17">
        <v>0</v>
      </c>
      <c r="AC18" s="17">
        <v>0</v>
      </c>
      <c r="AD18" s="17">
        <v>0.4</v>
      </c>
      <c r="AE18" s="17">
        <v>0.03</v>
      </c>
      <c r="AF18" s="17">
        <v>0.01</v>
      </c>
      <c r="AG18" s="17">
        <v>0.26</v>
      </c>
      <c r="AH18" s="17">
        <v>0.79</v>
      </c>
      <c r="AI18" s="17">
        <v>0</v>
      </c>
      <c r="AJ18" s="17">
        <v>0</v>
      </c>
      <c r="AK18" s="17">
        <v>0</v>
      </c>
      <c r="AL18" s="17">
        <v>0</v>
      </c>
      <c r="AM18" s="17">
        <v>201.01</v>
      </c>
      <c r="AN18" s="17">
        <v>63.96</v>
      </c>
      <c r="AO18" s="17">
        <v>38.58</v>
      </c>
      <c r="AP18" s="17">
        <v>78.17</v>
      </c>
      <c r="AQ18" s="17">
        <v>25.04</v>
      </c>
      <c r="AR18" s="17">
        <v>124.53</v>
      </c>
      <c r="AS18" s="17">
        <v>82.23</v>
      </c>
      <c r="AT18" s="17">
        <v>99.83</v>
      </c>
      <c r="AU18" s="17">
        <v>85.28</v>
      </c>
      <c r="AV18" s="17">
        <v>50.08</v>
      </c>
      <c r="AW18" s="17">
        <v>87.31</v>
      </c>
      <c r="AX18" s="17">
        <v>762.75</v>
      </c>
      <c r="AY18" s="17">
        <v>0</v>
      </c>
      <c r="AZ18" s="17">
        <v>239.93</v>
      </c>
      <c r="BA18" s="17">
        <v>124.53</v>
      </c>
      <c r="BB18" s="17">
        <v>63.28</v>
      </c>
      <c r="BC18" s="17">
        <v>49.74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0.03</v>
      </c>
      <c r="BJ18" s="17">
        <v>0</v>
      </c>
      <c r="BK18" s="17">
        <v>0</v>
      </c>
      <c r="BL18" s="17">
        <v>0</v>
      </c>
      <c r="BM18" s="17">
        <v>0</v>
      </c>
      <c r="BN18" s="17">
        <v>0.03</v>
      </c>
      <c r="BO18" s="17">
        <v>0</v>
      </c>
      <c r="BP18" s="17">
        <v>0</v>
      </c>
      <c r="BQ18" s="17">
        <v>0</v>
      </c>
      <c r="BR18" s="17">
        <v>0</v>
      </c>
      <c r="BS18" s="17">
        <v>0.03</v>
      </c>
      <c r="BT18" s="17">
        <v>0</v>
      </c>
      <c r="BU18" s="17">
        <v>0</v>
      </c>
      <c r="BV18" s="17">
        <v>0.13</v>
      </c>
      <c r="BW18" s="17">
        <v>0.01</v>
      </c>
      <c r="BX18" s="17">
        <v>0</v>
      </c>
      <c r="BY18" s="17">
        <v>0</v>
      </c>
      <c r="BZ18" s="17">
        <v>0</v>
      </c>
      <c r="CA18" s="17">
        <v>0</v>
      </c>
      <c r="CB18" s="17">
        <v>13.61</v>
      </c>
      <c r="CD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</row>
    <row r="19" spans="1:94" s="17" customFormat="1" ht="15" x14ac:dyDescent="0.25">
      <c r="A19" s="17" t="str">
        <f>"43/3"</f>
        <v>43/3</v>
      </c>
      <c r="B19" s="18" t="s">
        <v>100</v>
      </c>
      <c r="C19" s="19" t="str">
        <f>"180"</f>
        <v>180</v>
      </c>
      <c r="D19" s="19">
        <v>5.81</v>
      </c>
      <c r="E19" s="19">
        <v>0.05</v>
      </c>
      <c r="F19" s="19">
        <v>5.09</v>
      </c>
      <c r="G19" s="19">
        <v>0.82</v>
      </c>
      <c r="H19" s="19">
        <v>61.22</v>
      </c>
      <c r="I19" s="19">
        <v>314.79596399999997</v>
      </c>
      <c r="J19" s="17">
        <v>3.08</v>
      </c>
      <c r="K19" s="17">
        <v>0.13</v>
      </c>
      <c r="L19" s="17">
        <v>0</v>
      </c>
      <c r="M19" s="17">
        <v>0</v>
      </c>
      <c r="N19" s="17">
        <v>0.65</v>
      </c>
      <c r="O19" s="17">
        <v>58.17</v>
      </c>
      <c r="P19" s="17">
        <v>2.39</v>
      </c>
      <c r="Q19" s="17">
        <v>0</v>
      </c>
      <c r="R19" s="17">
        <v>0</v>
      </c>
      <c r="S19" s="17">
        <v>0</v>
      </c>
      <c r="T19" s="17">
        <v>1.87</v>
      </c>
      <c r="U19" s="17">
        <v>470.75</v>
      </c>
      <c r="V19" s="17">
        <v>85.05</v>
      </c>
      <c r="W19" s="17">
        <v>12.2</v>
      </c>
      <c r="X19" s="17">
        <v>40.15</v>
      </c>
      <c r="Y19" s="17">
        <v>119.69</v>
      </c>
      <c r="Z19" s="17">
        <v>0.86</v>
      </c>
      <c r="AA19" s="17">
        <v>24</v>
      </c>
      <c r="AB19" s="17">
        <v>16.2</v>
      </c>
      <c r="AC19" s="17">
        <v>27</v>
      </c>
      <c r="AD19" s="17">
        <v>0.4</v>
      </c>
      <c r="AE19" s="17">
        <v>0.06</v>
      </c>
      <c r="AF19" s="17">
        <v>0.04</v>
      </c>
      <c r="AG19" s="17">
        <v>1.1499999999999999</v>
      </c>
      <c r="AH19" s="17">
        <v>2.78</v>
      </c>
      <c r="AI19" s="17">
        <v>0</v>
      </c>
      <c r="AJ19" s="17">
        <v>0</v>
      </c>
      <c r="AK19" s="17">
        <v>2.4700000000000002</v>
      </c>
      <c r="AL19" s="17">
        <v>2.41</v>
      </c>
      <c r="AM19" s="17">
        <v>514.85</v>
      </c>
      <c r="AN19" s="17">
        <v>216.68</v>
      </c>
      <c r="AO19" s="17">
        <v>132.71</v>
      </c>
      <c r="AP19" s="17">
        <v>200.33</v>
      </c>
      <c r="AQ19" s="17">
        <v>84.85</v>
      </c>
      <c r="AR19" s="17">
        <v>307.05</v>
      </c>
      <c r="AS19" s="17">
        <v>323.16000000000003</v>
      </c>
      <c r="AT19" s="17">
        <v>421.36</v>
      </c>
      <c r="AU19" s="17">
        <v>447.88</v>
      </c>
      <c r="AV19" s="17">
        <v>142</v>
      </c>
      <c r="AW19" s="17">
        <v>264.83999999999997</v>
      </c>
      <c r="AX19" s="17">
        <v>996.19</v>
      </c>
      <c r="AY19" s="17">
        <v>0</v>
      </c>
      <c r="AZ19" s="17">
        <v>274.48</v>
      </c>
      <c r="BA19" s="17">
        <v>274.83</v>
      </c>
      <c r="BB19" s="17">
        <v>241.2</v>
      </c>
      <c r="BC19" s="17">
        <v>113.37</v>
      </c>
      <c r="BD19" s="17">
        <v>0.16</v>
      </c>
      <c r="BE19" s="17">
        <v>7.0000000000000007E-2</v>
      </c>
      <c r="BF19" s="17">
        <v>0.04</v>
      </c>
      <c r="BG19" s="17">
        <v>0.09</v>
      </c>
      <c r="BH19" s="17">
        <v>0.1</v>
      </c>
      <c r="BI19" s="17">
        <v>0.48</v>
      </c>
      <c r="BJ19" s="17">
        <v>0</v>
      </c>
      <c r="BK19" s="17">
        <v>1.45</v>
      </c>
      <c r="BL19" s="17">
        <v>0</v>
      </c>
      <c r="BM19" s="17">
        <v>0.43</v>
      </c>
      <c r="BN19" s="17">
        <v>0</v>
      </c>
      <c r="BO19" s="17">
        <v>0</v>
      </c>
      <c r="BP19" s="17">
        <v>0</v>
      </c>
      <c r="BQ19" s="17">
        <v>0.09</v>
      </c>
      <c r="BR19" s="17">
        <v>0.14000000000000001</v>
      </c>
      <c r="BS19" s="17">
        <v>1.32</v>
      </c>
      <c r="BT19" s="17">
        <v>0</v>
      </c>
      <c r="BU19" s="17">
        <v>0</v>
      </c>
      <c r="BV19" s="17">
        <v>0.21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188.46</v>
      </c>
      <c r="CD19" s="17">
        <v>26.7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1.2</v>
      </c>
    </row>
    <row r="20" spans="1:94" s="17" customFormat="1" ht="30" x14ac:dyDescent="0.25">
      <c r="A20" s="17" t="str">
        <f>"5/9"</f>
        <v>5/9</v>
      </c>
      <c r="B20" s="18" t="s">
        <v>101</v>
      </c>
      <c r="C20" s="19" t="str">
        <f>"100"</f>
        <v>100</v>
      </c>
      <c r="D20" s="19">
        <v>12.09</v>
      </c>
      <c r="E20" s="19">
        <v>10.74</v>
      </c>
      <c r="F20" s="19">
        <v>20.71</v>
      </c>
      <c r="G20" s="19">
        <v>1.63</v>
      </c>
      <c r="H20" s="19">
        <v>9.2899999999999991</v>
      </c>
      <c r="I20" s="19">
        <v>272.15391</v>
      </c>
      <c r="J20" s="17">
        <v>9.49</v>
      </c>
      <c r="K20" s="17">
        <v>1.3</v>
      </c>
      <c r="L20" s="17">
        <v>0</v>
      </c>
      <c r="M20" s="17">
        <v>0</v>
      </c>
      <c r="N20" s="17">
        <v>1.36</v>
      </c>
      <c r="O20" s="17">
        <v>7.78</v>
      </c>
      <c r="P20" s="17">
        <v>0.15</v>
      </c>
      <c r="Q20" s="17">
        <v>0</v>
      </c>
      <c r="R20" s="17">
        <v>0</v>
      </c>
      <c r="S20" s="17">
        <v>0.03</v>
      </c>
      <c r="T20" s="17">
        <v>1.59</v>
      </c>
      <c r="U20" s="17">
        <v>376.24</v>
      </c>
      <c r="V20" s="17">
        <v>214.48</v>
      </c>
      <c r="W20" s="17">
        <v>33.97</v>
      </c>
      <c r="X20" s="17">
        <v>19.809999999999999</v>
      </c>
      <c r="Y20" s="17">
        <v>125.56</v>
      </c>
      <c r="Z20" s="17">
        <v>1.28</v>
      </c>
      <c r="AA20" s="17">
        <v>4</v>
      </c>
      <c r="AB20" s="17">
        <v>2.5</v>
      </c>
      <c r="AC20" s="17">
        <v>5.5</v>
      </c>
      <c r="AD20" s="17">
        <v>1.24</v>
      </c>
      <c r="AE20" s="17">
        <v>0.36</v>
      </c>
      <c r="AF20" s="17">
        <v>0.13</v>
      </c>
      <c r="AG20" s="17">
        <v>1.8</v>
      </c>
      <c r="AH20" s="17">
        <v>4.6100000000000003</v>
      </c>
      <c r="AI20" s="17">
        <v>7.0000000000000007E-2</v>
      </c>
      <c r="AJ20" s="17">
        <v>0</v>
      </c>
      <c r="AK20" s="17">
        <v>622.91</v>
      </c>
      <c r="AL20" s="17">
        <v>535.96</v>
      </c>
      <c r="AM20" s="17">
        <v>923.45</v>
      </c>
      <c r="AN20" s="17">
        <v>957.2</v>
      </c>
      <c r="AO20" s="17">
        <v>278.02</v>
      </c>
      <c r="AP20" s="17">
        <v>530.86</v>
      </c>
      <c r="AQ20" s="17">
        <v>159.03</v>
      </c>
      <c r="AR20" s="17">
        <v>512.79</v>
      </c>
      <c r="AS20" s="17">
        <v>587.82000000000005</v>
      </c>
      <c r="AT20" s="17">
        <v>677.6</v>
      </c>
      <c r="AU20" s="17">
        <v>978.97</v>
      </c>
      <c r="AV20" s="17">
        <v>431.09</v>
      </c>
      <c r="AW20" s="17">
        <v>535.97</v>
      </c>
      <c r="AX20" s="17">
        <v>1965.55</v>
      </c>
      <c r="AY20" s="17">
        <v>119.51</v>
      </c>
      <c r="AZ20" s="17">
        <v>586.67999999999995</v>
      </c>
      <c r="BA20" s="17">
        <v>488.92</v>
      </c>
      <c r="BB20" s="17">
        <v>445.56</v>
      </c>
      <c r="BC20" s="17">
        <v>163.66999999999999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0.11</v>
      </c>
      <c r="BL20" s="17">
        <v>0</v>
      </c>
      <c r="BM20" s="17">
        <v>0.06</v>
      </c>
      <c r="BN20" s="17">
        <v>0</v>
      </c>
      <c r="BO20" s="17">
        <v>0.01</v>
      </c>
      <c r="BP20" s="17">
        <v>0</v>
      </c>
      <c r="BQ20" s="17">
        <v>0</v>
      </c>
      <c r="BR20" s="17">
        <v>0</v>
      </c>
      <c r="BS20" s="17">
        <v>0.37</v>
      </c>
      <c r="BT20" s="17">
        <v>0</v>
      </c>
      <c r="BU20" s="17">
        <v>0</v>
      </c>
      <c r="BV20" s="17">
        <v>0.94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65.86</v>
      </c>
      <c r="CD20" s="17">
        <v>4.42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0.5</v>
      </c>
    </row>
    <row r="21" spans="1:94" s="17" customFormat="1" ht="15" x14ac:dyDescent="0.25">
      <c r="A21" s="17" t="str">
        <f>"6/10"</f>
        <v>6/10</v>
      </c>
      <c r="B21" s="18" t="s">
        <v>102</v>
      </c>
      <c r="C21" s="19" t="str">
        <f>"200"</f>
        <v>200</v>
      </c>
      <c r="D21" s="19">
        <v>1.02</v>
      </c>
      <c r="E21" s="19">
        <v>0</v>
      </c>
      <c r="F21" s="19">
        <v>0.06</v>
      </c>
      <c r="G21" s="19">
        <v>0.06</v>
      </c>
      <c r="H21" s="19">
        <v>23.18</v>
      </c>
      <c r="I21" s="19">
        <v>87.598919999999993</v>
      </c>
      <c r="J21" s="17">
        <v>0.02</v>
      </c>
      <c r="K21" s="17">
        <v>0</v>
      </c>
      <c r="L21" s="17">
        <v>0</v>
      </c>
      <c r="M21" s="17">
        <v>0</v>
      </c>
      <c r="N21" s="17">
        <v>19.190000000000001</v>
      </c>
      <c r="O21" s="17">
        <v>0.56999999999999995</v>
      </c>
      <c r="P21" s="17">
        <v>3.42</v>
      </c>
      <c r="Q21" s="17">
        <v>0</v>
      </c>
      <c r="R21" s="17">
        <v>0</v>
      </c>
      <c r="S21" s="17">
        <v>0.3</v>
      </c>
      <c r="T21" s="17">
        <v>0.81</v>
      </c>
      <c r="U21" s="17">
        <v>3.47</v>
      </c>
      <c r="V21" s="17">
        <v>340.26</v>
      </c>
      <c r="W21" s="17">
        <v>31.33</v>
      </c>
      <c r="X21" s="17">
        <v>19.95</v>
      </c>
      <c r="Y21" s="17">
        <v>27.16</v>
      </c>
      <c r="Z21" s="17">
        <v>0.65</v>
      </c>
      <c r="AA21" s="17">
        <v>0</v>
      </c>
      <c r="AB21" s="17">
        <v>630</v>
      </c>
      <c r="AC21" s="17">
        <v>116.6</v>
      </c>
      <c r="AD21" s="17">
        <v>1.1000000000000001</v>
      </c>
      <c r="AE21" s="17">
        <v>0.02</v>
      </c>
      <c r="AF21" s="17">
        <v>0.04</v>
      </c>
      <c r="AG21" s="17">
        <v>0.51</v>
      </c>
      <c r="AH21" s="17">
        <v>0.78</v>
      </c>
      <c r="AI21" s="17">
        <v>0.32</v>
      </c>
      <c r="AJ21" s="17">
        <v>0</v>
      </c>
      <c r="AK21" s="17">
        <v>0</v>
      </c>
      <c r="AL21" s="17">
        <v>0</v>
      </c>
      <c r="AM21" s="17">
        <v>0.01</v>
      </c>
      <c r="AN21" s="17">
        <v>0.02</v>
      </c>
      <c r="AO21" s="17">
        <v>0</v>
      </c>
      <c r="AP21" s="17">
        <v>0.01</v>
      </c>
      <c r="AQ21" s="17">
        <v>0</v>
      </c>
      <c r="AR21" s="17">
        <v>0.01</v>
      </c>
      <c r="AS21" s="17">
        <v>0.01</v>
      </c>
      <c r="AT21" s="17">
        <v>0.01</v>
      </c>
      <c r="AU21" s="17">
        <v>0.06</v>
      </c>
      <c r="AV21" s="17">
        <v>0</v>
      </c>
      <c r="AW21" s="17">
        <v>0.01</v>
      </c>
      <c r="AX21" s="17">
        <v>0.03</v>
      </c>
      <c r="AY21" s="17">
        <v>0</v>
      </c>
      <c r="AZ21" s="17">
        <v>0.02</v>
      </c>
      <c r="BA21" s="17">
        <v>0.01</v>
      </c>
      <c r="BB21" s="17">
        <v>0.01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0.01</v>
      </c>
      <c r="BT21" s="17">
        <v>0</v>
      </c>
      <c r="BU21" s="17">
        <v>0</v>
      </c>
      <c r="BV21" s="17">
        <v>0.01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214.01</v>
      </c>
      <c r="CD21" s="17">
        <v>105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10</v>
      </c>
      <c r="CP21" s="17">
        <v>0</v>
      </c>
    </row>
    <row r="22" spans="1:94" s="17" customFormat="1" ht="15" x14ac:dyDescent="0.25">
      <c r="A22" s="17" t="str">
        <f>"-"</f>
        <v>-</v>
      </c>
      <c r="B22" s="18" t="s">
        <v>93</v>
      </c>
      <c r="C22" s="19" t="str">
        <f>"60"</f>
        <v>60</v>
      </c>
      <c r="D22" s="19">
        <v>3.97</v>
      </c>
      <c r="E22" s="19">
        <v>0</v>
      </c>
      <c r="F22" s="19">
        <v>0.39</v>
      </c>
      <c r="G22" s="19">
        <v>0.39</v>
      </c>
      <c r="H22" s="19">
        <v>28.14</v>
      </c>
      <c r="I22" s="19">
        <v>134.34059999999999</v>
      </c>
      <c r="J22" s="17">
        <v>0</v>
      </c>
      <c r="K22" s="17">
        <v>0</v>
      </c>
      <c r="L22" s="17">
        <v>0</v>
      </c>
      <c r="M22" s="17">
        <v>0</v>
      </c>
      <c r="N22" s="17">
        <v>0.66</v>
      </c>
      <c r="O22" s="17">
        <v>27.36</v>
      </c>
      <c r="P22" s="17">
        <v>0.12</v>
      </c>
      <c r="Q22" s="17">
        <v>0</v>
      </c>
      <c r="R22" s="17">
        <v>0</v>
      </c>
      <c r="S22" s="17">
        <v>0</v>
      </c>
      <c r="T22" s="17">
        <v>1.08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305.37</v>
      </c>
      <c r="AN22" s="17">
        <v>101.27</v>
      </c>
      <c r="AO22" s="17">
        <v>60.03</v>
      </c>
      <c r="AP22" s="17">
        <v>120.06</v>
      </c>
      <c r="AQ22" s="17">
        <v>45.41</v>
      </c>
      <c r="AR22" s="17">
        <v>217.15</v>
      </c>
      <c r="AS22" s="17">
        <v>134.68</v>
      </c>
      <c r="AT22" s="17">
        <v>187.92</v>
      </c>
      <c r="AU22" s="17">
        <v>155.03</v>
      </c>
      <c r="AV22" s="17">
        <v>81.430000000000007</v>
      </c>
      <c r="AW22" s="17">
        <v>144.07</v>
      </c>
      <c r="AX22" s="17">
        <v>1204.78</v>
      </c>
      <c r="AY22" s="17">
        <v>0</v>
      </c>
      <c r="AZ22" s="17">
        <v>392.54</v>
      </c>
      <c r="BA22" s="17">
        <v>170.69</v>
      </c>
      <c r="BB22" s="17">
        <v>113.27</v>
      </c>
      <c r="BC22" s="17">
        <v>89.78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0.05</v>
      </c>
      <c r="BL22" s="17">
        <v>0</v>
      </c>
      <c r="BM22" s="17">
        <v>0</v>
      </c>
      <c r="BN22" s="17">
        <v>0</v>
      </c>
      <c r="BO22" s="17">
        <v>0</v>
      </c>
      <c r="BP22" s="17">
        <v>0</v>
      </c>
      <c r="BQ22" s="17">
        <v>0</v>
      </c>
      <c r="BR22" s="17">
        <v>0</v>
      </c>
      <c r="BS22" s="17">
        <v>0.04</v>
      </c>
      <c r="BT22" s="17">
        <v>0</v>
      </c>
      <c r="BU22" s="17">
        <v>0</v>
      </c>
      <c r="BV22" s="17">
        <v>0.17</v>
      </c>
      <c r="BW22" s="17">
        <v>0.01</v>
      </c>
      <c r="BX22" s="17">
        <v>0</v>
      </c>
      <c r="BY22" s="17">
        <v>0</v>
      </c>
      <c r="BZ22" s="17">
        <v>0</v>
      </c>
      <c r="CA22" s="17">
        <v>0</v>
      </c>
      <c r="CB22" s="17">
        <v>23.46</v>
      </c>
      <c r="CD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0</v>
      </c>
      <c r="CN22" s="17">
        <v>0</v>
      </c>
      <c r="CO22" s="17">
        <v>0</v>
      </c>
      <c r="CP22" s="17">
        <v>0</v>
      </c>
    </row>
    <row r="23" spans="1:94" s="14" customFormat="1" ht="15" x14ac:dyDescent="0.25">
      <c r="A23" s="14" t="str">
        <f>"-"</f>
        <v>-</v>
      </c>
      <c r="B23" s="15" t="s">
        <v>94</v>
      </c>
      <c r="C23" s="16" t="str">
        <f>"40"</f>
        <v>40</v>
      </c>
      <c r="D23" s="16">
        <v>2.64</v>
      </c>
      <c r="E23" s="16">
        <v>0</v>
      </c>
      <c r="F23" s="16">
        <v>0.48</v>
      </c>
      <c r="G23" s="16">
        <v>0.48</v>
      </c>
      <c r="H23" s="16">
        <v>16.68</v>
      </c>
      <c r="I23" s="16">
        <v>77.352000000000004</v>
      </c>
      <c r="J23" s="14">
        <v>0.08</v>
      </c>
      <c r="K23" s="14">
        <v>0</v>
      </c>
      <c r="L23" s="14">
        <v>0</v>
      </c>
      <c r="M23" s="14">
        <v>0</v>
      </c>
      <c r="N23" s="14">
        <v>0.48</v>
      </c>
      <c r="O23" s="14">
        <v>12.88</v>
      </c>
      <c r="P23" s="14">
        <v>3.32</v>
      </c>
      <c r="Q23" s="14">
        <v>0</v>
      </c>
      <c r="R23" s="14">
        <v>0</v>
      </c>
      <c r="S23" s="14">
        <v>0.4</v>
      </c>
      <c r="T23" s="14">
        <v>1</v>
      </c>
      <c r="U23" s="14">
        <v>244</v>
      </c>
      <c r="V23" s="14">
        <v>98</v>
      </c>
      <c r="W23" s="14">
        <v>14</v>
      </c>
      <c r="X23" s="14">
        <v>18.8</v>
      </c>
      <c r="Y23" s="14">
        <v>63.2</v>
      </c>
      <c r="Z23" s="14">
        <v>1.56</v>
      </c>
      <c r="AA23" s="14">
        <v>0</v>
      </c>
      <c r="AB23" s="14">
        <v>2</v>
      </c>
      <c r="AC23" s="14">
        <v>0.4</v>
      </c>
      <c r="AD23" s="14">
        <v>0.56000000000000005</v>
      </c>
      <c r="AE23" s="14">
        <v>7.0000000000000007E-2</v>
      </c>
      <c r="AF23" s="14">
        <v>0.03</v>
      </c>
      <c r="AG23" s="14">
        <v>0.28000000000000003</v>
      </c>
      <c r="AH23" s="14">
        <v>0.8</v>
      </c>
      <c r="AI23" s="14">
        <v>0</v>
      </c>
      <c r="AJ23" s="14">
        <v>0</v>
      </c>
      <c r="AK23" s="14">
        <v>0</v>
      </c>
      <c r="AL23" s="14">
        <v>0</v>
      </c>
      <c r="AM23" s="14">
        <v>170.8</v>
      </c>
      <c r="AN23" s="14">
        <v>89.2</v>
      </c>
      <c r="AO23" s="14">
        <v>37.200000000000003</v>
      </c>
      <c r="AP23" s="14">
        <v>79.2</v>
      </c>
      <c r="AQ23" s="14">
        <v>32</v>
      </c>
      <c r="AR23" s="14">
        <v>148.4</v>
      </c>
      <c r="AS23" s="14">
        <v>118.8</v>
      </c>
      <c r="AT23" s="14">
        <v>116.4</v>
      </c>
      <c r="AU23" s="14">
        <v>185.6</v>
      </c>
      <c r="AV23" s="14">
        <v>49.6</v>
      </c>
      <c r="AW23" s="14">
        <v>124</v>
      </c>
      <c r="AX23" s="14">
        <v>611.6</v>
      </c>
      <c r="AY23" s="14">
        <v>0</v>
      </c>
      <c r="AZ23" s="14">
        <v>210.4</v>
      </c>
      <c r="BA23" s="14">
        <v>116.4</v>
      </c>
      <c r="BB23" s="14">
        <v>72</v>
      </c>
      <c r="BC23" s="14">
        <v>52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0.06</v>
      </c>
      <c r="BL23" s="14">
        <v>0</v>
      </c>
      <c r="BM23" s="14">
        <v>0</v>
      </c>
      <c r="BN23" s="14">
        <v>0.01</v>
      </c>
      <c r="BO23" s="14">
        <v>0</v>
      </c>
      <c r="BP23" s="14">
        <v>0</v>
      </c>
      <c r="BQ23" s="14">
        <v>0</v>
      </c>
      <c r="BR23" s="14">
        <v>0</v>
      </c>
      <c r="BS23" s="14">
        <v>0.04</v>
      </c>
      <c r="BT23" s="14">
        <v>0</v>
      </c>
      <c r="BU23" s="14">
        <v>0</v>
      </c>
      <c r="BV23" s="14">
        <v>0.19</v>
      </c>
      <c r="BW23" s="14">
        <v>0.03</v>
      </c>
      <c r="BX23" s="14">
        <v>0</v>
      </c>
      <c r="BY23" s="14">
        <v>0</v>
      </c>
      <c r="BZ23" s="14">
        <v>0</v>
      </c>
      <c r="CA23" s="14">
        <v>0</v>
      </c>
      <c r="CB23" s="14">
        <v>18.8</v>
      </c>
      <c r="CD23" s="14">
        <v>0.33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</row>
    <row r="24" spans="1:94" s="22" customFormat="1" ht="14.25" x14ac:dyDescent="0.2">
      <c r="B24" s="20" t="s">
        <v>104</v>
      </c>
      <c r="C24" s="21"/>
      <c r="D24" s="21">
        <v>32.92</v>
      </c>
      <c r="E24" s="21">
        <v>11.89</v>
      </c>
      <c r="F24" s="21">
        <v>38.549999999999997</v>
      </c>
      <c r="G24" s="21">
        <v>10.51</v>
      </c>
      <c r="H24" s="21">
        <v>198.68</v>
      </c>
      <c r="I24" s="21">
        <v>1249.96</v>
      </c>
      <c r="J24" s="22">
        <v>16.79</v>
      </c>
      <c r="K24" s="22">
        <v>5.44</v>
      </c>
      <c r="L24" s="22">
        <v>0.75</v>
      </c>
      <c r="M24" s="22">
        <v>0</v>
      </c>
      <c r="N24" s="22">
        <v>50.5</v>
      </c>
      <c r="O24" s="22">
        <v>131.07</v>
      </c>
      <c r="P24" s="22">
        <v>17.11</v>
      </c>
      <c r="Q24" s="22">
        <v>0</v>
      </c>
      <c r="R24" s="22">
        <v>0</v>
      </c>
      <c r="S24" s="22">
        <v>2.61</v>
      </c>
      <c r="T24" s="22">
        <v>10.23</v>
      </c>
      <c r="U24" s="22">
        <v>1603</v>
      </c>
      <c r="V24" s="22">
        <v>1683.42</v>
      </c>
      <c r="W24" s="22">
        <v>212.95</v>
      </c>
      <c r="X24" s="22">
        <v>169.16</v>
      </c>
      <c r="Y24" s="22">
        <v>490.99</v>
      </c>
      <c r="Z24" s="22">
        <v>9.59</v>
      </c>
      <c r="AA24" s="22">
        <v>55.5</v>
      </c>
      <c r="AB24" s="22">
        <v>9922.7099999999991</v>
      </c>
      <c r="AC24" s="22">
        <v>2005.38</v>
      </c>
      <c r="AD24" s="22">
        <v>7.24</v>
      </c>
      <c r="AE24" s="22">
        <v>0.7</v>
      </c>
      <c r="AF24" s="22">
        <v>0.41</v>
      </c>
      <c r="AG24" s="22">
        <v>5.77</v>
      </c>
      <c r="AH24" s="22">
        <v>12.72</v>
      </c>
      <c r="AI24" s="22">
        <v>25.24</v>
      </c>
      <c r="AJ24" s="22">
        <v>0</v>
      </c>
      <c r="AK24" s="22">
        <v>687.34</v>
      </c>
      <c r="AL24" s="22">
        <v>599.54999999999995</v>
      </c>
      <c r="AM24" s="22">
        <v>2387.52</v>
      </c>
      <c r="AN24" s="22">
        <v>1646.47</v>
      </c>
      <c r="AO24" s="22">
        <v>605.83000000000004</v>
      </c>
      <c r="AP24" s="22">
        <v>1159.8499999999999</v>
      </c>
      <c r="AQ24" s="22">
        <v>392.78</v>
      </c>
      <c r="AR24" s="22">
        <v>1471.29</v>
      </c>
      <c r="AS24" s="22">
        <v>1382.08</v>
      </c>
      <c r="AT24" s="22">
        <v>1678.75</v>
      </c>
      <c r="AU24" s="22">
        <v>2238.11</v>
      </c>
      <c r="AV24" s="22">
        <v>807.59</v>
      </c>
      <c r="AW24" s="22">
        <v>1264.8900000000001</v>
      </c>
      <c r="AX24" s="22">
        <v>6127.37</v>
      </c>
      <c r="AY24" s="22">
        <v>119.51</v>
      </c>
      <c r="AZ24" s="22">
        <v>1842.4</v>
      </c>
      <c r="BA24" s="22">
        <v>1299.43</v>
      </c>
      <c r="BB24" s="22">
        <v>1074.04</v>
      </c>
      <c r="BC24" s="22">
        <v>518.25</v>
      </c>
      <c r="BD24" s="22">
        <v>0.28999999999999998</v>
      </c>
      <c r="BE24" s="22">
        <v>0.13</v>
      </c>
      <c r="BF24" s="22">
        <v>7.0000000000000007E-2</v>
      </c>
      <c r="BG24" s="22">
        <v>0.16</v>
      </c>
      <c r="BH24" s="22">
        <v>0.19</v>
      </c>
      <c r="BI24" s="22">
        <v>0.9</v>
      </c>
      <c r="BJ24" s="22">
        <v>0</v>
      </c>
      <c r="BK24" s="22">
        <v>3.13</v>
      </c>
      <c r="BL24" s="22">
        <v>0</v>
      </c>
      <c r="BM24" s="22">
        <v>1.08</v>
      </c>
      <c r="BN24" s="22">
        <v>0.06</v>
      </c>
      <c r="BO24" s="22">
        <v>0.05</v>
      </c>
      <c r="BP24" s="22">
        <v>0</v>
      </c>
      <c r="BQ24" s="22">
        <v>0.17</v>
      </c>
      <c r="BR24" s="22">
        <v>0.26</v>
      </c>
      <c r="BS24" s="22">
        <v>4.13</v>
      </c>
      <c r="BT24" s="22">
        <v>0</v>
      </c>
      <c r="BU24" s="22">
        <v>0</v>
      </c>
      <c r="BV24" s="22">
        <v>5.2</v>
      </c>
      <c r="BW24" s="22">
        <v>0.06</v>
      </c>
      <c r="BX24" s="22">
        <v>0</v>
      </c>
      <c r="BY24" s="22">
        <v>0</v>
      </c>
      <c r="BZ24" s="22">
        <v>0</v>
      </c>
      <c r="CA24" s="22">
        <v>0</v>
      </c>
      <c r="CB24" s="22">
        <v>1019.93</v>
      </c>
      <c r="CC24" s="22">
        <f>$I$24/$I$25*100</f>
        <v>72.455568823399844</v>
      </c>
      <c r="CD24" s="22">
        <v>1709.28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13</v>
      </c>
      <c r="CP24" s="22">
        <v>2.2000000000000002</v>
      </c>
    </row>
    <row r="25" spans="1:94" s="22" customFormat="1" ht="14.25" x14ac:dyDescent="0.2">
      <c r="B25" s="20" t="s">
        <v>105</v>
      </c>
      <c r="C25" s="21"/>
      <c r="D25" s="21">
        <v>49.77</v>
      </c>
      <c r="E25" s="21">
        <v>20.09</v>
      </c>
      <c r="F25" s="21">
        <v>51.79</v>
      </c>
      <c r="G25" s="21">
        <v>12.62</v>
      </c>
      <c r="H25" s="21">
        <v>271.60000000000002</v>
      </c>
      <c r="I25" s="21">
        <v>1725.14</v>
      </c>
      <c r="J25" s="22">
        <v>24.4</v>
      </c>
      <c r="K25" s="22">
        <v>5.55</v>
      </c>
      <c r="L25" s="22">
        <v>0.75</v>
      </c>
      <c r="M25" s="22">
        <v>0</v>
      </c>
      <c r="N25" s="22">
        <v>70.42</v>
      </c>
      <c r="O25" s="22">
        <v>180.58</v>
      </c>
      <c r="P25" s="22">
        <v>20.6</v>
      </c>
      <c r="Q25" s="22">
        <v>0</v>
      </c>
      <c r="R25" s="22">
        <v>0</v>
      </c>
      <c r="S25" s="22">
        <v>3.59</v>
      </c>
      <c r="T25" s="22">
        <v>14.51</v>
      </c>
      <c r="U25" s="22">
        <v>2388.5300000000002</v>
      </c>
      <c r="V25" s="22">
        <v>1983.44</v>
      </c>
      <c r="W25" s="22">
        <v>544.03</v>
      </c>
      <c r="X25" s="22">
        <v>238.59</v>
      </c>
      <c r="Y25" s="22">
        <v>825.2</v>
      </c>
      <c r="Z25" s="22">
        <v>11.87</v>
      </c>
      <c r="AA25" s="22">
        <v>121.5</v>
      </c>
      <c r="AB25" s="22">
        <v>9986.15</v>
      </c>
      <c r="AC25" s="22">
        <v>2099.27</v>
      </c>
      <c r="AD25" s="22">
        <v>7.81</v>
      </c>
      <c r="AE25" s="22">
        <v>0.92</v>
      </c>
      <c r="AF25" s="22">
        <v>0.65</v>
      </c>
      <c r="AG25" s="22">
        <v>6.68</v>
      </c>
      <c r="AH25" s="22">
        <v>17.600000000000001</v>
      </c>
      <c r="AI25" s="22">
        <v>26.68</v>
      </c>
      <c r="AJ25" s="22">
        <v>0</v>
      </c>
      <c r="AK25" s="22">
        <v>1156.53</v>
      </c>
      <c r="AL25" s="22">
        <v>986.82</v>
      </c>
      <c r="AM25" s="22">
        <v>4069.6</v>
      </c>
      <c r="AN25" s="22">
        <v>2403.85</v>
      </c>
      <c r="AO25" s="22">
        <v>975.92</v>
      </c>
      <c r="AP25" s="22">
        <v>1761.89</v>
      </c>
      <c r="AQ25" s="22">
        <v>698.53</v>
      </c>
      <c r="AR25" s="22">
        <v>2333.88</v>
      </c>
      <c r="AS25" s="22">
        <v>2167.7600000000002</v>
      </c>
      <c r="AT25" s="22">
        <v>2205.88</v>
      </c>
      <c r="AU25" s="22">
        <v>3028.61</v>
      </c>
      <c r="AV25" s="22">
        <v>1136.95</v>
      </c>
      <c r="AW25" s="22">
        <v>1643.06</v>
      </c>
      <c r="AX25" s="22">
        <v>9119.6299999999992</v>
      </c>
      <c r="AY25" s="22">
        <v>119.51</v>
      </c>
      <c r="AZ25" s="22">
        <v>3072.83</v>
      </c>
      <c r="BA25" s="22">
        <v>2032.51</v>
      </c>
      <c r="BB25" s="22">
        <v>1812.31</v>
      </c>
      <c r="BC25" s="22">
        <v>741.65</v>
      </c>
      <c r="BD25" s="22">
        <v>0.41</v>
      </c>
      <c r="BE25" s="22">
        <v>0.21</v>
      </c>
      <c r="BF25" s="22">
        <v>0.18</v>
      </c>
      <c r="BG25" s="22">
        <v>0.45</v>
      </c>
      <c r="BH25" s="22">
        <v>0.52</v>
      </c>
      <c r="BI25" s="22">
        <v>1.92</v>
      </c>
      <c r="BJ25" s="22">
        <v>0.08</v>
      </c>
      <c r="BK25" s="22">
        <v>5.66</v>
      </c>
      <c r="BL25" s="22">
        <v>0.02</v>
      </c>
      <c r="BM25" s="22">
        <v>1.72</v>
      </c>
      <c r="BN25" s="22">
        <v>0.09</v>
      </c>
      <c r="BO25" s="22">
        <v>0.05</v>
      </c>
      <c r="BP25" s="22">
        <v>0</v>
      </c>
      <c r="BQ25" s="22">
        <v>0.33</v>
      </c>
      <c r="BR25" s="22">
        <v>0.51</v>
      </c>
      <c r="BS25" s="22">
        <v>6.23</v>
      </c>
      <c r="BT25" s="22">
        <v>0</v>
      </c>
      <c r="BU25" s="22">
        <v>0</v>
      </c>
      <c r="BV25" s="22">
        <v>6.48</v>
      </c>
      <c r="BW25" s="22">
        <v>0.1</v>
      </c>
      <c r="BX25" s="22">
        <v>0</v>
      </c>
      <c r="BY25" s="22">
        <v>0</v>
      </c>
      <c r="BZ25" s="22">
        <v>0</v>
      </c>
      <c r="CA25" s="22">
        <v>0</v>
      </c>
      <c r="CB25" s="22">
        <v>1455.32</v>
      </c>
      <c r="CD25" s="22">
        <v>1785.86</v>
      </c>
      <c r="CF25" s="22">
        <v>0</v>
      </c>
      <c r="CG25" s="22">
        <v>0</v>
      </c>
      <c r="CH25" s="22">
        <v>0</v>
      </c>
      <c r="CI25" s="22">
        <v>0</v>
      </c>
      <c r="CJ25" s="22">
        <v>0</v>
      </c>
      <c r="CK25" s="22">
        <v>0</v>
      </c>
      <c r="CL25" s="22">
        <v>0</v>
      </c>
      <c r="CM25" s="22">
        <v>0</v>
      </c>
      <c r="CN25" s="22">
        <v>0</v>
      </c>
      <c r="CO25" s="22">
        <v>27.76</v>
      </c>
      <c r="CP25" s="22">
        <v>3.2</v>
      </c>
    </row>
    <row r="26" spans="1:94" x14ac:dyDescent="0.25">
      <c r="B26" s="23" t="s">
        <v>106</v>
      </c>
    </row>
    <row r="27" spans="1:94" x14ac:dyDescent="0.25">
      <c r="B27" s="23" t="s">
        <v>89</v>
      </c>
    </row>
    <row r="28" spans="1:94" s="26" customFormat="1" ht="31.5" x14ac:dyDescent="0.25">
      <c r="A28" s="26" t="str">
        <f>"11/4"</f>
        <v>11/4</v>
      </c>
      <c r="B28" s="27" t="s">
        <v>107</v>
      </c>
      <c r="C28" s="30">
        <v>200</v>
      </c>
      <c r="D28" s="26">
        <v>8.18</v>
      </c>
      <c r="E28" s="26">
        <v>2.95</v>
      </c>
      <c r="F28" s="26">
        <v>8.26</v>
      </c>
      <c r="G28" s="26">
        <v>1.65</v>
      </c>
      <c r="H28" s="26">
        <v>40.700000000000003</v>
      </c>
      <c r="I28" s="26">
        <v>267.82708250000002</v>
      </c>
      <c r="J28" s="26">
        <v>5.09</v>
      </c>
      <c r="K28" s="26">
        <v>0.14000000000000001</v>
      </c>
      <c r="L28" s="26">
        <v>0</v>
      </c>
      <c r="M28" s="26">
        <v>0</v>
      </c>
      <c r="N28" s="26">
        <v>9.67</v>
      </c>
      <c r="O28" s="26">
        <v>29.39</v>
      </c>
      <c r="P28" s="26">
        <v>1.64</v>
      </c>
      <c r="Q28" s="26">
        <v>0</v>
      </c>
      <c r="R28" s="26">
        <v>0</v>
      </c>
      <c r="S28" s="26">
        <v>0.1</v>
      </c>
      <c r="T28" s="26">
        <v>2.59</v>
      </c>
      <c r="U28" s="26">
        <v>539.86</v>
      </c>
      <c r="V28" s="26">
        <v>223.2</v>
      </c>
      <c r="W28" s="26">
        <v>122.98</v>
      </c>
      <c r="X28" s="26">
        <v>48.52</v>
      </c>
      <c r="Y28" s="26">
        <v>182.1</v>
      </c>
      <c r="Z28" s="26">
        <v>1.32</v>
      </c>
      <c r="AA28" s="26">
        <v>27</v>
      </c>
      <c r="AB28" s="26">
        <v>31</v>
      </c>
      <c r="AC28" s="26">
        <v>51.63</v>
      </c>
      <c r="AD28" s="26">
        <v>0.21</v>
      </c>
      <c r="AE28" s="26">
        <v>0.18</v>
      </c>
      <c r="AF28" s="26">
        <v>0.14000000000000001</v>
      </c>
      <c r="AG28" s="26">
        <v>0.73</v>
      </c>
      <c r="AH28" s="26">
        <v>3.11</v>
      </c>
      <c r="AI28" s="26">
        <v>0.52</v>
      </c>
      <c r="AJ28" s="26">
        <v>0</v>
      </c>
      <c r="AK28" s="26">
        <v>155.69</v>
      </c>
      <c r="AL28" s="26">
        <v>153.75</v>
      </c>
      <c r="AM28" s="26">
        <v>984.89</v>
      </c>
      <c r="AN28" s="26">
        <v>346.68</v>
      </c>
      <c r="AO28" s="26">
        <v>209.68</v>
      </c>
      <c r="AP28" s="26">
        <v>312.95999999999998</v>
      </c>
      <c r="AQ28" s="26">
        <v>127.55</v>
      </c>
      <c r="AR28" s="26">
        <v>412.31</v>
      </c>
      <c r="AS28" s="26">
        <v>507.37</v>
      </c>
      <c r="AT28" s="26">
        <v>201.28</v>
      </c>
      <c r="AU28" s="26">
        <v>308.85000000000002</v>
      </c>
      <c r="AV28" s="26">
        <v>124.26</v>
      </c>
      <c r="AW28" s="26">
        <v>142.41</v>
      </c>
      <c r="AX28" s="26">
        <v>1051.74</v>
      </c>
      <c r="AY28" s="26">
        <v>0</v>
      </c>
      <c r="AZ28" s="26">
        <v>383.52</v>
      </c>
      <c r="BA28" s="26">
        <v>332.17</v>
      </c>
      <c r="BB28" s="26">
        <v>368.13</v>
      </c>
      <c r="BC28" s="26">
        <v>109.63</v>
      </c>
      <c r="BD28" s="26">
        <v>0.15</v>
      </c>
      <c r="BE28" s="26">
        <v>7.0000000000000007E-2</v>
      </c>
      <c r="BF28" s="26">
        <v>0.04</v>
      </c>
      <c r="BG28" s="26">
        <v>0.08</v>
      </c>
      <c r="BH28" s="26">
        <v>0.09</v>
      </c>
      <c r="BI28" s="26">
        <v>0.44</v>
      </c>
      <c r="BJ28" s="26">
        <v>0</v>
      </c>
      <c r="BK28" s="26">
        <v>1.32</v>
      </c>
      <c r="BL28" s="26">
        <v>0</v>
      </c>
      <c r="BM28" s="26">
        <v>0.4</v>
      </c>
      <c r="BN28" s="26">
        <v>0.01</v>
      </c>
      <c r="BO28" s="26">
        <v>0</v>
      </c>
      <c r="BP28" s="26">
        <v>0</v>
      </c>
      <c r="BQ28" s="26">
        <v>0.08</v>
      </c>
      <c r="BR28" s="26">
        <v>0.13</v>
      </c>
      <c r="BS28" s="26">
        <v>1.22</v>
      </c>
      <c r="BT28" s="26">
        <v>0</v>
      </c>
      <c r="BU28" s="26">
        <v>0</v>
      </c>
      <c r="BV28" s="26">
        <v>0.97</v>
      </c>
      <c r="BW28" s="26">
        <v>0.02</v>
      </c>
      <c r="BX28" s="26">
        <v>0</v>
      </c>
      <c r="BY28" s="26">
        <v>0</v>
      </c>
      <c r="BZ28" s="26">
        <v>0</v>
      </c>
      <c r="CA28" s="26">
        <v>0</v>
      </c>
      <c r="CB28" s="26">
        <v>206.97</v>
      </c>
      <c r="CD28" s="26">
        <v>32.17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5</v>
      </c>
      <c r="CP28" s="26">
        <v>1.25</v>
      </c>
    </row>
    <row r="29" spans="1:94" s="26" customFormat="1" x14ac:dyDescent="0.25">
      <c r="A29" s="26" t="str">
        <f>"36/10"</f>
        <v>36/10</v>
      </c>
      <c r="B29" s="27" t="s">
        <v>108</v>
      </c>
      <c r="C29" s="26" t="str">
        <f>"200"</f>
        <v>200</v>
      </c>
      <c r="D29" s="26">
        <v>3.64</v>
      </c>
      <c r="E29" s="26">
        <v>2.9</v>
      </c>
      <c r="F29" s="26">
        <v>3.34</v>
      </c>
      <c r="G29" s="26">
        <v>0.6</v>
      </c>
      <c r="H29" s="26">
        <v>24.1</v>
      </c>
      <c r="I29" s="26">
        <v>134.767248</v>
      </c>
      <c r="J29" s="26">
        <v>2.36</v>
      </c>
      <c r="K29" s="26">
        <v>0</v>
      </c>
      <c r="L29" s="26">
        <v>0</v>
      </c>
      <c r="M29" s="26">
        <v>0</v>
      </c>
      <c r="N29" s="26">
        <v>22.51</v>
      </c>
      <c r="O29" s="26">
        <v>0.3</v>
      </c>
      <c r="P29" s="26">
        <v>1.28</v>
      </c>
      <c r="Q29" s="26">
        <v>0</v>
      </c>
      <c r="R29" s="26">
        <v>0</v>
      </c>
      <c r="S29" s="26">
        <v>0.26</v>
      </c>
      <c r="T29" s="26">
        <v>0.97</v>
      </c>
      <c r="U29" s="26">
        <v>50.72</v>
      </c>
      <c r="V29" s="26">
        <v>182.12</v>
      </c>
      <c r="W29" s="26">
        <v>110.63</v>
      </c>
      <c r="X29" s="26">
        <v>26.97</v>
      </c>
      <c r="Y29" s="26">
        <v>101.09</v>
      </c>
      <c r="Z29" s="26">
        <v>0.9</v>
      </c>
      <c r="AA29" s="26">
        <v>12</v>
      </c>
      <c r="AB29" s="26">
        <v>8.64</v>
      </c>
      <c r="AC29" s="26">
        <v>22.12</v>
      </c>
      <c r="AD29" s="26">
        <v>0.01</v>
      </c>
      <c r="AE29" s="26">
        <v>0.03</v>
      </c>
      <c r="AF29" s="26">
        <v>0.13</v>
      </c>
      <c r="AG29" s="26">
        <v>0.14000000000000001</v>
      </c>
      <c r="AH29" s="26">
        <v>1.07</v>
      </c>
      <c r="AI29" s="26">
        <v>0.52</v>
      </c>
      <c r="AJ29" s="26">
        <v>0</v>
      </c>
      <c r="AK29" s="26">
        <v>153.22</v>
      </c>
      <c r="AL29" s="26">
        <v>151.34</v>
      </c>
      <c r="AM29" s="26">
        <v>259.44</v>
      </c>
      <c r="AN29" s="26">
        <v>208.68</v>
      </c>
      <c r="AO29" s="26">
        <v>69.56</v>
      </c>
      <c r="AP29" s="26">
        <v>122.2</v>
      </c>
      <c r="AQ29" s="26">
        <v>40.42</v>
      </c>
      <c r="AR29" s="26">
        <v>137.24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172.96</v>
      </c>
      <c r="BC29" s="26">
        <v>24.44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198.62</v>
      </c>
      <c r="CD29" s="26">
        <v>13.44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0</v>
      </c>
      <c r="CL29" s="26">
        <v>0</v>
      </c>
      <c r="CM29" s="26">
        <v>0</v>
      </c>
      <c r="CN29" s="26">
        <v>0</v>
      </c>
      <c r="CO29" s="26">
        <v>20</v>
      </c>
      <c r="CP29" s="26">
        <v>0</v>
      </c>
    </row>
    <row r="30" spans="1:94" s="26" customFormat="1" x14ac:dyDescent="0.25">
      <c r="A30" s="26" t="str">
        <f>"1/13"</f>
        <v>1/13</v>
      </c>
      <c r="B30" s="27" t="s">
        <v>109</v>
      </c>
      <c r="C30" s="26" t="s">
        <v>161</v>
      </c>
      <c r="D30" s="26">
        <v>3.2</v>
      </c>
      <c r="E30" s="26">
        <v>0.16</v>
      </c>
      <c r="F30" s="26">
        <v>14.86</v>
      </c>
      <c r="G30" s="26">
        <v>0.36</v>
      </c>
      <c r="H30" s="26">
        <v>19.02</v>
      </c>
      <c r="I30" s="26">
        <v>224.14400000000001</v>
      </c>
      <c r="J30" s="26">
        <v>9.42</v>
      </c>
      <c r="K30" s="26">
        <v>0.44</v>
      </c>
      <c r="L30" s="26">
        <v>0</v>
      </c>
      <c r="M30" s="26">
        <v>0</v>
      </c>
      <c r="N30" s="26">
        <v>0.7</v>
      </c>
      <c r="O30" s="26">
        <v>18.239999999999998</v>
      </c>
      <c r="P30" s="26">
        <v>0.08</v>
      </c>
      <c r="Q30" s="26">
        <v>0</v>
      </c>
      <c r="R30" s="26">
        <v>0</v>
      </c>
      <c r="S30" s="26">
        <v>0</v>
      </c>
      <c r="T30" s="26">
        <v>1</v>
      </c>
      <c r="U30" s="26">
        <v>3</v>
      </c>
      <c r="V30" s="26">
        <v>6</v>
      </c>
      <c r="W30" s="26">
        <v>4.8</v>
      </c>
      <c r="X30" s="26">
        <v>0</v>
      </c>
      <c r="Y30" s="26">
        <v>6</v>
      </c>
      <c r="Z30" s="26">
        <v>0.04</v>
      </c>
      <c r="AA30" s="26">
        <v>80</v>
      </c>
      <c r="AB30" s="26">
        <v>60</v>
      </c>
      <c r="AC30" s="26">
        <v>90</v>
      </c>
      <c r="AD30" s="26">
        <v>0.2</v>
      </c>
      <c r="AE30" s="26">
        <v>0</v>
      </c>
      <c r="AF30" s="26">
        <v>0.02</v>
      </c>
      <c r="AG30" s="26">
        <v>0.02</v>
      </c>
      <c r="AH30" s="26">
        <v>0.04</v>
      </c>
      <c r="AI30" s="26">
        <v>0</v>
      </c>
      <c r="AJ30" s="26">
        <v>0</v>
      </c>
      <c r="AK30" s="26">
        <v>155.19999999999999</v>
      </c>
      <c r="AL30" s="26">
        <v>161</v>
      </c>
      <c r="AM30" s="26">
        <v>249.2</v>
      </c>
      <c r="AN30" s="26">
        <v>86.6</v>
      </c>
      <c r="AO30" s="26">
        <v>49.4</v>
      </c>
      <c r="AP30" s="26">
        <v>101.4</v>
      </c>
      <c r="AQ30" s="26">
        <v>43.4</v>
      </c>
      <c r="AR30" s="26">
        <v>174.8</v>
      </c>
      <c r="AS30" s="26">
        <v>110.4</v>
      </c>
      <c r="AT30" s="26">
        <v>149.19999999999999</v>
      </c>
      <c r="AU30" s="26">
        <v>130.19999999999999</v>
      </c>
      <c r="AV30" s="26">
        <v>69.400000000000006</v>
      </c>
      <c r="AW30" s="26">
        <v>115.2</v>
      </c>
      <c r="AX30" s="26">
        <v>951.6</v>
      </c>
      <c r="AY30" s="26">
        <v>0</v>
      </c>
      <c r="AZ30" s="26">
        <v>310.39999999999998</v>
      </c>
      <c r="BA30" s="26">
        <v>141.6</v>
      </c>
      <c r="BB30" s="26">
        <v>95.2</v>
      </c>
      <c r="BC30" s="26">
        <v>70.8</v>
      </c>
      <c r="BD30" s="26">
        <v>0.54</v>
      </c>
      <c r="BE30" s="26">
        <v>0.25</v>
      </c>
      <c r="BF30" s="26">
        <v>0.13</v>
      </c>
      <c r="BG30" s="26">
        <v>0.3</v>
      </c>
      <c r="BH30" s="26">
        <v>0.34</v>
      </c>
      <c r="BI30" s="26">
        <v>1.59</v>
      </c>
      <c r="BJ30" s="26">
        <v>0</v>
      </c>
      <c r="BK30" s="26">
        <v>4.46</v>
      </c>
      <c r="BL30" s="26">
        <v>0</v>
      </c>
      <c r="BM30" s="26">
        <v>1.37</v>
      </c>
      <c r="BN30" s="26">
        <v>0</v>
      </c>
      <c r="BO30" s="26">
        <v>0</v>
      </c>
      <c r="BP30" s="26">
        <v>0</v>
      </c>
      <c r="BQ30" s="26">
        <v>0.31</v>
      </c>
      <c r="BR30" s="26">
        <v>0.47</v>
      </c>
      <c r="BS30" s="26">
        <v>3.64</v>
      </c>
      <c r="BT30" s="26">
        <v>0</v>
      </c>
      <c r="BU30" s="26">
        <v>0</v>
      </c>
      <c r="BV30" s="26">
        <v>0.33</v>
      </c>
      <c r="BW30" s="26">
        <v>0.02</v>
      </c>
      <c r="BX30" s="26">
        <v>0</v>
      </c>
      <c r="BY30" s="26">
        <v>0</v>
      </c>
      <c r="BZ30" s="26">
        <v>0</v>
      </c>
      <c r="CA30" s="26">
        <v>0</v>
      </c>
      <c r="CB30" s="26">
        <v>20.64</v>
      </c>
      <c r="CD30" s="26">
        <v>90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0</v>
      </c>
      <c r="CP30" s="26">
        <v>0</v>
      </c>
    </row>
    <row r="31" spans="1:94" s="24" customFormat="1" x14ac:dyDescent="0.25">
      <c r="A31" s="24" t="str">
        <f>"-"</f>
        <v>-</v>
      </c>
      <c r="B31" s="25" t="s">
        <v>94</v>
      </c>
      <c r="C31" s="24" t="str">
        <f>"40"</f>
        <v>40</v>
      </c>
      <c r="D31" s="24">
        <v>2.64</v>
      </c>
      <c r="E31" s="24">
        <v>0</v>
      </c>
      <c r="F31" s="24">
        <v>0.48</v>
      </c>
      <c r="G31" s="24">
        <v>0.48</v>
      </c>
      <c r="H31" s="24">
        <v>16.68</v>
      </c>
      <c r="I31" s="24">
        <v>77.352000000000004</v>
      </c>
      <c r="J31" s="24">
        <v>0.08</v>
      </c>
      <c r="K31" s="24">
        <v>0</v>
      </c>
      <c r="L31" s="24">
        <v>0</v>
      </c>
      <c r="M31" s="24">
        <v>0</v>
      </c>
      <c r="N31" s="24">
        <v>0.48</v>
      </c>
      <c r="O31" s="24">
        <v>12.88</v>
      </c>
      <c r="P31" s="24">
        <v>3.32</v>
      </c>
      <c r="Q31" s="24">
        <v>0</v>
      </c>
      <c r="R31" s="24">
        <v>0</v>
      </c>
      <c r="S31" s="24">
        <v>0.4</v>
      </c>
      <c r="T31" s="24">
        <v>1</v>
      </c>
      <c r="U31" s="24">
        <v>244</v>
      </c>
      <c r="V31" s="24">
        <v>98</v>
      </c>
      <c r="W31" s="24">
        <v>14</v>
      </c>
      <c r="X31" s="24">
        <v>18.8</v>
      </c>
      <c r="Y31" s="24">
        <v>63.2</v>
      </c>
      <c r="Z31" s="24">
        <v>1.56</v>
      </c>
      <c r="AA31" s="24">
        <v>0</v>
      </c>
      <c r="AB31" s="24">
        <v>2</v>
      </c>
      <c r="AC31" s="24">
        <v>0.4</v>
      </c>
      <c r="AD31" s="24">
        <v>0.56000000000000005</v>
      </c>
      <c r="AE31" s="24">
        <v>7.0000000000000007E-2</v>
      </c>
      <c r="AF31" s="24">
        <v>0.03</v>
      </c>
      <c r="AG31" s="24">
        <v>0.28000000000000003</v>
      </c>
      <c r="AH31" s="24">
        <v>0.8</v>
      </c>
      <c r="AI31" s="24">
        <v>0</v>
      </c>
      <c r="AJ31" s="24">
        <v>0</v>
      </c>
      <c r="AK31" s="24">
        <v>0</v>
      </c>
      <c r="AL31" s="24">
        <v>0</v>
      </c>
      <c r="AM31" s="24">
        <v>170.8</v>
      </c>
      <c r="AN31" s="24">
        <v>89.2</v>
      </c>
      <c r="AO31" s="24">
        <v>37.200000000000003</v>
      </c>
      <c r="AP31" s="24">
        <v>79.2</v>
      </c>
      <c r="AQ31" s="24">
        <v>32</v>
      </c>
      <c r="AR31" s="24">
        <v>148.4</v>
      </c>
      <c r="AS31" s="24">
        <v>118.8</v>
      </c>
      <c r="AT31" s="24">
        <v>116.4</v>
      </c>
      <c r="AU31" s="24">
        <v>185.6</v>
      </c>
      <c r="AV31" s="24">
        <v>49.6</v>
      </c>
      <c r="AW31" s="24">
        <v>124</v>
      </c>
      <c r="AX31" s="24">
        <v>611.6</v>
      </c>
      <c r="AY31" s="24">
        <v>0</v>
      </c>
      <c r="AZ31" s="24">
        <v>210.4</v>
      </c>
      <c r="BA31" s="24">
        <v>116.4</v>
      </c>
      <c r="BB31" s="24">
        <v>72</v>
      </c>
      <c r="BC31" s="24">
        <v>52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0.06</v>
      </c>
      <c r="BL31" s="24">
        <v>0</v>
      </c>
      <c r="BM31" s="24">
        <v>0</v>
      </c>
      <c r="BN31" s="24">
        <v>0.01</v>
      </c>
      <c r="BO31" s="24">
        <v>0</v>
      </c>
      <c r="BP31" s="24">
        <v>0</v>
      </c>
      <c r="BQ31" s="24">
        <v>0</v>
      </c>
      <c r="BR31" s="24">
        <v>0</v>
      </c>
      <c r="BS31" s="24">
        <v>0.04</v>
      </c>
      <c r="BT31" s="24">
        <v>0</v>
      </c>
      <c r="BU31" s="24">
        <v>0</v>
      </c>
      <c r="BV31" s="24">
        <v>0.19</v>
      </c>
      <c r="BW31" s="24">
        <v>0.03</v>
      </c>
      <c r="BX31" s="24">
        <v>0</v>
      </c>
      <c r="BY31" s="24">
        <v>0</v>
      </c>
      <c r="BZ31" s="24">
        <v>0</v>
      </c>
      <c r="CA31" s="24">
        <v>0</v>
      </c>
      <c r="CB31" s="24">
        <v>18.8</v>
      </c>
      <c r="CD31" s="24">
        <v>0.33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</row>
    <row r="32" spans="1:94" s="28" customFormat="1" x14ac:dyDescent="0.25">
      <c r="B32" s="29" t="s">
        <v>95</v>
      </c>
      <c r="D32" s="28">
        <v>17.66</v>
      </c>
      <c r="E32" s="28">
        <v>6.01</v>
      </c>
      <c r="F32" s="28">
        <v>26.94</v>
      </c>
      <c r="G32" s="28">
        <v>3.09</v>
      </c>
      <c r="H32" s="28">
        <v>100.49</v>
      </c>
      <c r="I32" s="28">
        <v>704.09</v>
      </c>
      <c r="J32" s="28">
        <v>16.95</v>
      </c>
      <c r="K32" s="28">
        <v>0.57999999999999996</v>
      </c>
      <c r="L32" s="28">
        <v>0</v>
      </c>
      <c r="M32" s="28">
        <v>0</v>
      </c>
      <c r="N32" s="28">
        <v>33.36</v>
      </c>
      <c r="O32" s="28">
        <v>60.81</v>
      </c>
      <c r="P32" s="28">
        <v>6.32</v>
      </c>
      <c r="Q32" s="28">
        <v>0</v>
      </c>
      <c r="R32" s="28">
        <v>0</v>
      </c>
      <c r="S32" s="28">
        <v>0.76</v>
      </c>
      <c r="T32" s="28">
        <v>5.56</v>
      </c>
      <c r="U32" s="28">
        <v>837.58</v>
      </c>
      <c r="V32" s="28">
        <v>509.33</v>
      </c>
      <c r="W32" s="28">
        <v>252.41</v>
      </c>
      <c r="X32" s="28">
        <v>94.29</v>
      </c>
      <c r="Y32" s="28">
        <v>352.4</v>
      </c>
      <c r="Z32" s="28">
        <v>3.82</v>
      </c>
      <c r="AA32" s="28">
        <v>119</v>
      </c>
      <c r="AB32" s="28">
        <v>101.64</v>
      </c>
      <c r="AC32" s="28">
        <v>164.15</v>
      </c>
      <c r="AD32" s="28">
        <v>0.98</v>
      </c>
      <c r="AE32" s="28">
        <v>0.28999999999999998</v>
      </c>
      <c r="AF32" s="28">
        <v>0.32</v>
      </c>
      <c r="AG32" s="28">
        <v>1.1599999999999999</v>
      </c>
      <c r="AH32" s="28">
        <v>5.0199999999999996</v>
      </c>
      <c r="AI32" s="28">
        <v>1.04</v>
      </c>
      <c r="AJ32" s="28">
        <v>0</v>
      </c>
      <c r="AK32" s="28">
        <v>464.11</v>
      </c>
      <c r="AL32" s="28">
        <v>466.09</v>
      </c>
      <c r="AM32" s="28">
        <v>1664.33</v>
      </c>
      <c r="AN32" s="28">
        <v>731.16</v>
      </c>
      <c r="AO32" s="28">
        <v>365.84</v>
      </c>
      <c r="AP32" s="28">
        <v>615.76</v>
      </c>
      <c r="AQ32" s="28">
        <v>243.37</v>
      </c>
      <c r="AR32" s="28">
        <v>872.75</v>
      </c>
      <c r="AS32" s="28">
        <v>736.57</v>
      </c>
      <c r="AT32" s="28">
        <v>466.88</v>
      </c>
      <c r="AU32" s="28">
        <v>624.65</v>
      </c>
      <c r="AV32" s="28">
        <v>243.26</v>
      </c>
      <c r="AW32" s="28">
        <v>381.61</v>
      </c>
      <c r="AX32" s="28">
        <v>2614.94</v>
      </c>
      <c r="AY32" s="28">
        <v>0</v>
      </c>
      <c r="AZ32" s="28">
        <v>904.32</v>
      </c>
      <c r="BA32" s="28">
        <v>590.16999999999996</v>
      </c>
      <c r="BB32" s="28">
        <v>708.29</v>
      </c>
      <c r="BC32" s="28">
        <v>256.87</v>
      </c>
      <c r="BD32" s="28">
        <v>0.69</v>
      </c>
      <c r="BE32" s="28">
        <v>0.31</v>
      </c>
      <c r="BF32" s="28">
        <v>0.17</v>
      </c>
      <c r="BG32" s="28">
        <v>0.39</v>
      </c>
      <c r="BH32" s="28">
        <v>0.44</v>
      </c>
      <c r="BI32" s="28">
        <v>2.0299999999999998</v>
      </c>
      <c r="BJ32" s="28">
        <v>0</v>
      </c>
      <c r="BK32" s="28">
        <v>5.84</v>
      </c>
      <c r="BL32" s="28">
        <v>0</v>
      </c>
      <c r="BM32" s="28">
        <v>1.77</v>
      </c>
      <c r="BN32" s="28">
        <v>0.02</v>
      </c>
      <c r="BO32" s="28">
        <v>0</v>
      </c>
      <c r="BP32" s="28">
        <v>0</v>
      </c>
      <c r="BQ32" s="28">
        <v>0.39</v>
      </c>
      <c r="BR32" s="28">
        <v>0.6</v>
      </c>
      <c r="BS32" s="28">
        <v>4.9000000000000004</v>
      </c>
      <c r="BT32" s="28">
        <v>0</v>
      </c>
      <c r="BU32" s="28">
        <v>0</v>
      </c>
      <c r="BV32" s="28">
        <v>1.5</v>
      </c>
      <c r="BW32" s="28">
        <v>7.0000000000000007E-2</v>
      </c>
      <c r="BX32" s="28">
        <v>0</v>
      </c>
      <c r="BY32" s="28">
        <v>0</v>
      </c>
      <c r="BZ32" s="28">
        <v>0</v>
      </c>
      <c r="CA32" s="28">
        <v>0</v>
      </c>
      <c r="CB32" s="28">
        <v>445.03</v>
      </c>
      <c r="CC32" s="28">
        <f>$I$32/$I$43*100</f>
        <v>44.496195556004956</v>
      </c>
      <c r="CD32" s="28">
        <v>135.94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25</v>
      </c>
      <c r="CP32" s="28">
        <v>1.25</v>
      </c>
    </row>
    <row r="33" spans="1:94" x14ac:dyDescent="0.25">
      <c r="B33" s="23" t="s">
        <v>96</v>
      </c>
    </row>
    <row r="34" spans="1:94" s="26" customFormat="1" ht="47.25" x14ac:dyDescent="0.25">
      <c r="A34" s="26" t="str">
        <f>"40/1"</f>
        <v>40/1</v>
      </c>
      <c r="B34" s="27" t="s">
        <v>110</v>
      </c>
      <c r="C34" s="26" t="str">
        <f>"100"</f>
        <v>100</v>
      </c>
      <c r="D34" s="26">
        <v>2.6</v>
      </c>
      <c r="E34" s="26">
        <v>1.29</v>
      </c>
      <c r="F34" s="26">
        <v>7.26</v>
      </c>
      <c r="G34" s="26">
        <v>5.96</v>
      </c>
      <c r="H34" s="26">
        <v>8.5399999999999991</v>
      </c>
      <c r="I34" s="26">
        <v>105.09830072000001</v>
      </c>
      <c r="J34" s="26">
        <v>1.52</v>
      </c>
      <c r="K34" s="26">
        <v>3.9</v>
      </c>
      <c r="L34" s="26">
        <v>0.75</v>
      </c>
      <c r="M34" s="26">
        <v>0</v>
      </c>
      <c r="N34" s="26">
        <v>6.39</v>
      </c>
      <c r="O34" s="26">
        <v>0.08</v>
      </c>
      <c r="P34" s="26">
        <v>2.0699999999999998</v>
      </c>
      <c r="Q34" s="26">
        <v>0</v>
      </c>
      <c r="R34" s="26">
        <v>0</v>
      </c>
      <c r="S34" s="26">
        <v>0.19</v>
      </c>
      <c r="T34" s="26">
        <v>1.62</v>
      </c>
      <c r="U34" s="26">
        <v>273.77</v>
      </c>
      <c r="V34" s="26">
        <v>216.51</v>
      </c>
      <c r="W34" s="26">
        <v>81.38</v>
      </c>
      <c r="X34" s="26">
        <v>20.98</v>
      </c>
      <c r="Y34" s="26">
        <v>65.42</v>
      </c>
      <c r="Z34" s="26">
        <v>1.21</v>
      </c>
      <c r="AA34" s="26">
        <v>10.29</v>
      </c>
      <c r="AB34" s="26">
        <v>16.14</v>
      </c>
      <c r="AC34" s="26">
        <v>13.77</v>
      </c>
      <c r="AD34" s="26">
        <v>2.75</v>
      </c>
      <c r="AE34" s="26">
        <v>0.01</v>
      </c>
      <c r="AF34" s="26">
        <v>0.05</v>
      </c>
      <c r="AG34" s="26">
        <v>0.15</v>
      </c>
      <c r="AH34" s="26">
        <v>0.71</v>
      </c>
      <c r="AI34" s="26">
        <v>1.87</v>
      </c>
      <c r="AJ34" s="26">
        <v>0</v>
      </c>
      <c r="AK34" s="26">
        <v>76.930000000000007</v>
      </c>
      <c r="AL34" s="26">
        <v>57.33</v>
      </c>
      <c r="AM34" s="26">
        <v>171.15</v>
      </c>
      <c r="AN34" s="26">
        <v>157.68</v>
      </c>
      <c r="AO34" s="26">
        <v>44.89</v>
      </c>
      <c r="AP34" s="26">
        <v>92.78</v>
      </c>
      <c r="AQ34" s="26">
        <v>45.64</v>
      </c>
      <c r="AR34" s="26">
        <v>104.92</v>
      </c>
      <c r="AS34" s="26">
        <v>72.13</v>
      </c>
      <c r="AT34" s="26">
        <v>106.31</v>
      </c>
      <c r="AU34" s="26">
        <v>362.57</v>
      </c>
      <c r="AV34" s="26">
        <v>46.51</v>
      </c>
      <c r="AW34" s="26">
        <v>58.14</v>
      </c>
      <c r="AX34" s="26">
        <v>492.35</v>
      </c>
      <c r="AY34" s="26">
        <v>0</v>
      </c>
      <c r="AZ34" s="26">
        <v>174.77</v>
      </c>
      <c r="BA34" s="26">
        <v>118.17</v>
      </c>
      <c r="BB34" s="26">
        <v>111.73</v>
      </c>
      <c r="BC34" s="26">
        <v>23.62</v>
      </c>
      <c r="BD34" s="26">
        <v>0</v>
      </c>
      <c r="BE34" s="26">
        <v>0</v>
      </c>
      <c r="BF34" s="26">
        <v>0.02</v>
      </c>
      <c r="BG34" s="26">
        <v>0.05</v>
      </c>
      <c r="BH34" s="26">
        <v>0.06</v>
      </c>
      <c r="BI34" s="26">
        <v>0.16</v>
      </c>
      <c r="BJ34" s="26">
        <v>0.02</v>
      </c>
      <c r="BK34" s="26">
        <v>0.71</v>
      </c>
      <c r="BL34" s="26">
        <v>0</v>
      </c>
      <c r="BM34" s="26">
        <v>0.32</v>
      </c>
      <c r="BN34" s="26">
        <v>0.02</v>
      </c>
      <c r="BO34" s="26">
        <v>0.04</v>
      </c>
      <c r="BP34" s="26">
        <v>0</v>
      </c>
      <c r="BQ34" s="26">
        <v>0.02</v>
      </c>
      <c r="BR34" s="26">
        <v>0.03</v>
      </c>
      <c r="BS34" s="26">
        <v>1.65</v>
      </c>
      <c r="BT34" s="26">
        <v>0</v>
      </c>
      <c r="BU34" s="26">
        <v>0</v>
      </c>
      <c r="BV34" s="26">
        <v>3.5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82.63</v>
      </c>
      <c r="CD34" s="26">
        <v>12.98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0.5</v>
      </c>
    </row>
    <row r="35" spans="1:94" s="26" customFormat="1" ht="31.5" x14ac:dyDescent="0.25">
      <c r="A35" s="26" t="str">
        <f>"6/2"</f>
        <v>6/2</v>
      </c>
      <c r="B35" s="27" t="s">
        <v>111</v>
      </c>
      <c r="C35" s="26" t="str">
        <f>"250"</f>
        <v>250</v>
      </c>
      <c r="D35" s="26">
        <v>1.83</v>
      </c>
      <c r="E35" s="26">
        <v>0.13</v>
      </c>
      <c r="F35" s="26">
        <v>3.01</v>
      </c>
      <c r="G35" s="26">
        <v>2.68</v>
      </c>
      <c r="H35" s="26">
        <v>9.26</v>
      </c>
      <c r="I35" s="26">
        <v>68.439017499999991</v>
      </c>
      <c r="J35" s="26">
        <v>0.93</v>
      </c>
      <c r="K35" s="26">
        <v>1.63</v>
      </c>
      <c r="L35" s="26">
        <v>0</v>
      </c>
      <c r="M35" s="26">
        <v>0</v>
      </c>
      <c r="N35" s="26">
        <v>3.98</v>
      </c>
      <c r="O35" s="26">
        <v>3.5</v>
      </c>
      <c r="P35" s="26">
        <v>1.78</v>
      </c>
      <c r="Q35" s="26">
        <v>0</v>
      </c>
      <c r="R35" s="26">
        <v>0</v>
      </c>
      <c r="S35" s="26">
        <v>0.32</v>
      </c>
      <c r="T35" s="26">
        <v>1.89</v>
      </c>
      <c r="U35" s="26">
        <v>401.38</v>
      </c>
      <c r="V35" s="26">
        <v>321.24</v>
      </c>
      <c r="W35" s="26">
        <v>39.19</v>
      </c>
      <c r="X35" s="26">
        <v>19.2</v>
      </c>
      <c r="Y35" s="26">
        <v>39.950000000000003</v>
      </c>
      <c r="Z35" s="26">
        <v>0.65</v>
      </c>
      <c r="AA35" s="26">
        <v>4.5</v>
      </c>
      <c r="AB35" s="26">
        <v>1456.4</v>
      </c>
      <c r="AC35" s="26">
        <v>310.63</v>
      </c>
      <c r="AD35" s="26">
        <v>1.27</v>
      </c>
      <c r="AE35" s="26">
        <v>0.04</v>
      </c>
      <c r="AF35" s="26">
        <v>0.05</v>
      </c>
      <c r="AG35" s="26">
        <v>0.73</v>
      </c>
      <c r="AH35" s="26">
        <v>1.21</v>
      </c>
      <c r="AI35" s="26">
        <v>13.56</v>
      </c>
      <c r="AJ35" s="26">
        <v>0</v>
      </c>
      <c r="AK35" s="26">
        <v>0</v>
      </c>
      <c r="AL35" s="26">
        <v>0</v>
      </c>
      <c r="AM35" s="26">
        <v>60.72</v>
      </c>
      <c r="AN35" s="26">
        <v>59.9</v>
      </c>
      <c r="AO35" s="26">
        <v>16.829999999999998</v>
      </c>
      <c r="AP35" s="26">
        <v>43.12</v>
      </c>
      <c r="AQ35" s="26">
        <v>13.02</v>
      </c>
      <c r="AR35" s="26">
        <v>49.68</v>
      </c>
      <c r="AS35" s="26">
        <v>62.11</v>
      </c>
      <c r="AT35" s="26">
        <v>99.9</v>
      </c>
      <c r="AU35" s="26">
        <v>136.54</v>
      </c>
      <c r="AV35" s="26">
        <v>23.88</v>
      </c>
      <c r="AW35" s="26">
        <v>41.34</v>
      </c>
      <c r="AX35" s="26">
        <v>246.4</v>
      </c>
      <c r="AY35" s="26">
        <v>0</v>
      </c>
      <c r="AZ35" s="26">
        <v>45.94</v>
      </c>
      <c r="BA35" s="26">
        <v>45.66</v>
      </c>
      <c r="BB35" s="26">
        <v>41.83</v>
      </c>
      <c r="BC35" s="26">
        <v>17.91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0.15</v>
      </c>
      <c r="BL35" s="26">
        <v>0</v>
      </c>
      <c r="BM35" s="26">
        <v>0.09</v>
      </c>
      <c r="BN35" s="26">
        <v>0.01</v>
      </c>
      <c r="BO35" s="26">
        <v>0.02</v>
      </c>
      <c r="BP35" s="26">
        <v>0</v>
      </c>
      <c r="BQ35" s="26">
        <v>0</v>
      </c>
      <c r="BR35" s="26">
        <v>0</v>
      </c>
      <c r="BS35" s="26">
        <v>0.56000000000000005</v>
      </c>
      <c r="BT35" s="26">
        <v>0</v>
      </c>
      <c r="BU35" s="26">
        <v>0</v>
      </c>
      <c r="BV35" s="26">
        <v>1.51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292.99</v>
      </c>
      <c r="CD35" s="26">
        <v>247.23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1</v>
      </c>
    </row>
    <row r="36" spans="1:94" s="26" customFormat="1" ht="31.5" x14ac:dyDescent="0.25">
      <c r="A36" s="26" t="str">
        <f>"46/3"</f>
        <v>46/3</v>
      </c>
      <c r="B36" s="27" t="s">
        <v>112</v>
      </c>
      <c r="C36" s="26" t="str">
        <f>"180"</f>
        <v>180</v>
      </c>
      <c r="D36" s="26">
        <v>6.36</v>
      </c>
      <c r="E36" s="26">
        <v>0.04</v>
      </c>
      <c r="F36" s="26">
        <v>3.57</v>
      </c>
      <c r="G36" s="26">
        <v>0.8</v>
      </c>
      <c r="H36" s="26">
        <v>40.93</v>
      </c>
      <c r="I36" s="26">
        <v>220.7282094</v>
      </c>
      <c r="J36" s="26">
        <v>2.2400000000000002</v>
      </c>
      <c r="K36" s="26">
        <v>0.1</v>
      </c>
      <c r="L36" s="26">
        <v>0</v>
      </c>
      <c r="M36" s="26">
        <v>0</v>
      </c>
      <c r="N36" s="26">
        <v>1.17</v>
      </c>
      <c r="O36" s="26">
        <v>37.700000000000003</v>
      </c>
      <c r="P36" s="26">
        <v>2.06</v>
      </c>
      <c r="Q36" s="26">
        <v>0</v>
      </c>
      <c r="R36" s="26">
        <v>0</v>
      </c>
      <c r="S36" s="26">
        <v>0</v>
      </c>
      <c r="T36" s="26">
        <v>1.54</v>
      </c>
      <c r="U36" s="26">
        <v>455.42</v>
      </c>
      <c r="V36" s="26">
        <v>67.52</v>
      </c>
      <c r="W36" s="26">
        <v>14.97</v>
      </c>
      <c r="X36" s="26">
        <v>8.74</v>
      </c>
      <c r="Y36" s="26">
        <v>48.26</v>
      </c>
      <c r="Z36" s="26">
        <v>0.89</v>
      </c>
      <c r="AA36" s="26">
        <v>10.8</v>
      </c>
      <c r="AB36" s="26">
        <v>10.8</v>
      </c>
      <c r="AC36" s="26">
        <v>20.25</v>
      </c>
      <c r="AD36" s="26">
        <v>0.96</v>
      </c>
      <c r="AE36" s="26">
        <v>0.08</v>
      </c>
      <c r="AF36" s="26">
        <v>0.02</v>
      </c>
      <c r="AG36" s="26">
        <v>0.59</v>
      </c>
      <c r="AH36" s="26">
        <v>1.78</v>
      </c>
      <c r="AI36" s="26">
        <v>0</v>
      </c>
      <c r="AJ36" s="26">
        <v>0</v>
      </c>
      <c r="AK36" s="26">
        <v>1.78</v>
      </c>
      <c r="AL36" s="26">
        <v>1.73</v>
      </c>
      <c r="AM36" s="26">
        <v>472.07</v>
      </c>
      <c r="AN36" s="26">
        <v>147.44999999999999</v>
      </c>
      <c r="AO36" s="26">
        <v>89.89</v>
      </c>
      <c r="AP36" s="26">
        <v>182.63</v>
      </c>
      <c r="AQ36" s="26">
        <v>59.92</v>
      </c>
      <c r="AR36" s="26">
        <v>292.87</v>
      </c>
      <c r="AS36" s="26">
        <v>193.67</v>
      </c>
      <c r="AT36" s="26">
        <v>233.51</v>
      </c>
      <c r="AU36" s="26">
        <v>200.31</v>
      </c>
      <c r="AV36" s="26">
        <v>117.69</v>
      </c>
      <c r="AW36" s="26">
        <v>204.66</v>
      </c>
      <c r="AX36" s="26">
        <v>1797.43</v>
      </c>
      <c r="AY36" s="26">
        <v>0</v>
      </c>
      <c r="AZ36" s="26">
        <v>566.38</v>
      </c>
      <c r="BA36" s="26">
        <v>293.38</v>
      </c>
      <c r="BB36" s="26">
        <v>147.32</v>
      </c>
      <c r="BC36" s="26">
        <v>116.63</v>
      </c>
      <c r="BD36" s="26">
        <v>0.11</v>
      </c>
      <c r="BE36" s="26">
        <v>0.05</v>
      </c>
      <c r="BF36" s="26">
        <v>0.03</v>
      </c>
      <c r="BG36" s="26">
        <v>0.06</v>
      </c>
      <c r="BH36" s="26">
        <v>7.0000000000000007E-2</v>
      </c>
      <c r="BI36" s="26">
        <v>0.31</v>
      </c>
      <c r="BJ36" s="26">
        <v>0</v>
      </c>
      <c r="BK36" s="26">
        <v>0.97</v>
      </c>
      <c r="BL36" s="26">
        <v>0</v>
      </c>
      <c r="BM36" s="26">
        <v>0.28000000000000003</v>
      </c>
      <c r="BN36" s="26">
        <v>0</v>
      </c>
      <c r="BO36" s="26">
        <v>0</v>
      </c>
      <c r="BP36" s="26">
        <v>0</v>
      </c>
      <c r="BQ36" s="26">
        <v>0.06</v>
      </c>
      <c r="BR36" s="26">
        <v>0.1</v>
      </c>
      <c r="BS36" s="26">
        <v>0.72</v>
      </c>
      <c r="BT36" s="26">
        <v>0</v>
      </c>
      <c r="BU36" s="26">
        <v>0</v>
      </c>
      <c r="BV36" s="26">
        <v>0.28999999999999998</v>
      </c>
      <c r="BW36" s="26">
        <v>0.01</v>
      </c>
      <c r="BX36" s="26">
        <v>0</v>
      </c>
      <c r="BY36" s="26">
        <v>0</v>
      </c>
      <c r="BZ36" s="26">
        <v>0</v>
      </c>
      <c r="CA36" s="26">
        <v>0</v>
      </c>
      <c r="CB36" s="26">
        <v>9.08</v>
      </c>
      <c r="CD36" s="26">
        <v>12.6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1.17</v>
      </c>
    </row>
    <row r="37" spans="1:94" s="26" customFormat="1" ht="31.5" x14ac:dyDescent="0.25">
      <c r="A37" s="26" t="str">
        <f>"11/8"</f>
        <v>11/8</v>
      </c>
      <c r="B37" s="27" t="s">
        <v>113</v>
      </c>
      <c r="C37" s="26" t="str">
        <f>"100"</f>
        <v>100</v>
      </c>
      <c r="D37" s="26">
        <v>16.440000000000001</v>
      </c>
      <c r="E37" s="26">
        <v>1.43</v>
      </c>
      <c r="F37" s="26">
        <v>6.15</v>
      </c>
      <c r="G37" s="26">
        <v>0.06</v>
      </c>
      <c r="H37" s="26">
        <v>5.67</v>
      </c>
      <c r="I37" s="26">
        <v>143.5580875833333</v>
      </c>
      <c r="J37" s="26">
        <v>1.8</v>
      </c>
      <c r="K37" s="26">
        <v>0.04</v>
      </c>
      <c r="L37" s="26">
        <v>0</v>
      </c>
      <c r="M37" s="26">
        <v>0</v>
      </c>
      <c r="N37" s="26">
        <v>2.09</v>
      </c>
      <c r="O37" s="26">
        <v>3.42</v>
      </c>
      <c r="P37" s="26">
        <v>0.15</v>
      </c>
      <c r="Q37" s="26">
        <v>0</v>
      </c>
      <c r="R37" s="26">
        <v>0</v>
      </c>
      <c r="S37" s="26">
        <v>0.05</v>
      </c>
      <c r="T37" s="26">
        <v>0.81</v>
      </c>
      <c r="U37" s="26">
        <v>175.49</v>
      </c>
      <c r="V37" s="26">
        <v>67.98</v>
      </c>
      <c r="W37" s="26">
        <v>54.19</v>
      </c>
      <c r="X37" s="26">
        <v>6.73</v>
      </c>
      <c r="Y37" s="26">
        <v>42.73</v>
      </c>
      <c r="Z37" s="26">
        <v>0.11</v>
      </c>
      <c r="AA37" s="26">
        <v>10</v>
      </c>
      <c r="AB37" s="26">
        <v>6.8</v>
      </c>
      <c r="AC37" s="26">
        <v>18.5</v>
      </c>
      <c r="AD37" s="26">
        <v>0.09</v>
      </c>
      <c r="AE37" s="26">
        <v>0.02</v>
      </c>
      <c r="AF37" s="26">
        <v>0.05</v>
      </c>
      <c r="AG37" s="26">
        <v>7.0000000000000007E-2</v>
      </c>
      <c r="AH37" s="26">
        <v>0.55000000000000004</v>
      </c>
      <c r="AI37" s="26">
        <v>0.09</v>
      </c>
      <c r="AJ37" s="26">
        <v>0</v>
      </c>
      <c r="AK37" s="26">
        <v>75.72</v>
      </c>
      <c r="AL37" s="26">
        <v>74.790000000000006</v>
      </c>
      <c r="AM37" s="26">
        <v>165.42</v>
      </c>
      <c r="AN37" s="26">
        <v>114.46</v>
      </c>
      <c r="AO37" s="26">
        <v>41.39</v>
      </c>
      <c r="AP37" s="26">
        <v>74.92</v>
      </c>
      <c r="AQ37" s="26">
        <v>25.07</v>
      </c>
      <c r="AR37" s="26">
        <v>90.92</v>
      </c>
      <c r="AS37" s="26">
        <v>15.75</v>
      </c>
      <c r="AT37" s="26">
        <v>18.82</v>
      </c>
      <c r="AU37" s="26">
        <v>16.54</v>
      </c>
      <c r="AV37" s="26">
        <v>9.75</v>
      </c>
      <c r="AW37" s="26">
        <v>16.489999999999998</v>
      </c>
      <c r="AX37" s="26">
        <v>144.04</v>
      </c>
      <c r="AY37" s="26">
        <v>0</v>
      </c>
      <c r="AZ37" s="26">
        <v>45.42</v>
      </c>
      <c r="BA37" s="26">
        <v>23.86</v>
      </c>
      <c r="BB37" s="26">
        <v>96.91</v>
      </c>
      <c r="BC37" s="26">
        <v>21.34</v>
      </c>
      <c r="BD37" s="26">
        <v>0.04</v>
      </c>
      <c r="BE37" s="26">
        <v>0.02</v>
      </c>
      <c r="BF37" s="26">
        <v>0.01</v>
      </c>
      <c r="BG37" s="26">
        <v>0.02</v>
      </c>
      <c r="BH37" s="26">
        <v>0.02</v>
      </c>
      <c r="BI37" s="26">
        <v>0.1</v>
      </c>
      <c r="BJ37" s="26">
        <v>0</v>
      </c>
      <c r="BK37" s="26">
        <v>0.3</v>
      </c>
      <c r="BL37" s="26">
        <v>0</v>
      </c>
      <c r="BM37" s="26">
        <v>0.09</v>
      </c>
      <c r="BN37" s="26">
        <v>0</v>
      </c>
      <c r="BO37" s="26">
        <v>0</v>
      </c>
      <c r="BP37" s="26">
        <v>0</v>
      </c>
      <c r="BQ37" s="26">
        <v>0.02</v>
      </c>
      <c r="BR37" s="26">
        <v>0.03</v>
      </c>
      <c r="BS37" s="26">
        <v>0.24</v>
      </c>
      <c r="BT37" s="26">
        <v>0</v>
      </c>
      <c r="BU37" s="26">
        <v>0</v>
      </c>
      <c r="BV37" s="26">
        <v>0.04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45.32</v>
      </c>
      <c r="CD37" s="26">
        <v>11.13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0.42</v>
      </c>
    </row>
    <row r="38" spans="1:94" s="26" customFormat="1" x14ac:dyDescent="0.25">
      <c r="A38" s="26" t="str">
        <f>"37/10"</f>
        <v>37/10</v>
      </c>
      <c r="B38" s="27" t="s">
        <v>114</v>
      </c>
      <c r="C38" s="26" t="str">
        <f>"200"</f>
        <v>200</v>
      </c>
      <c r="D38" s="26">
        <v>0.24</v>
      </c>
      <c r="E38" s="26">
        <v>0</v>
      </c>
      <c r="F38" s="26">
        <v>0.1</v>
      </c>
      <c r="G38" s="26">
        <v>0.1</v>
      </c>
      <c r="H38" s="26">
        <v>14.6</v>
      </c>
      <c r="I38" s="26">
        <v>55.735010000000003</v>
      </c>
      <c r="J38" s="26">
        <v>0.02</v>
      </c>
      <c r="K38" s="26">
        <v>0</v>
      </c>
      <c r="L38" s="26">
        <v>0</v>
      </c>
      <c r="M38" s="26">
        <v>0</v>
      </c>
      <c r="N38" s="26">
        <v>12.63</v>
      </c>
      <c r="O38" s="26">
        <v>0.43</v>
      </c>
      <c r="P38" s="26">
        <v>1.54</v>
      </c>
      <c r="Q38" s="26">
        <v>0</v>
      </c>
      <c r="R38" s="26">
        <v>0</v>
      </c>
      <c r="S38" s="26">
        <v>0.35</v>
      </c>
      <c r="T38" s="26">
        <v>0.34</v>
      </c>
      <c r="U38" s="26">
        <v>0.84</v>
      </c>
      <c r="V38" s="26">
        <v>3.71</v>
      </c>
      <c r="W38" s="26">
        <v>4.37</v>
      </c>
      <c r="X38" s="26">
        <v>1.1399999999999999</v>
      </c>
      <c r="Y38" s="26">
        <v>1.1200000000000001</v>
      </c>
      <c r="Z38" s="26">
        <v>0.22</v>
      </c>
      <c r="AA38" s="26">
        <v>0</v>
      </c>
      <c r="AB38" s="26">
        <v>351</v>
      </c>
      <c r="AC38" s="26">
        <v>65.099999999999994</v>
      </c>
      <c r="AD38" s="26">
        <v>0.26</v>
      </c>
      <c r="AE38" s="26">
        <v>0.01</v>
      </c>
      <c r="AF38" s="26">
        <v>0.02</v>
      </c>
      <c r="AG38" s="26">
        <v>0.08</v>
      </c>
      <c r="AH38" s="26">
        <v>0.11</v>
      </c>
      <c r="AI38" s="26">
        <v>39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239.01</v>
      </c>
      <c r="CD38" s="26">
        <v>58.5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10</v>
      </c>
      <c r="CP38" s="26">
        <v>0</v>
      </c>
    </row>
    <row r="39" spans="1:94" s="26" customFormat="1" x14ac:dyDescent="0.25">
      <c r="A39" s="26" t="str">
        <f>"-"</f>
        <v>-</v>
      </c>
      <c r="B39" s="27" t="s">
        <v>103</v>
      </c>
      <c r="C39" s="26" t="str">
        <f>"150"</f>
        <v>150</v>
      </c>
      <c r="D39" s="26">
        <v>0.6</v>
      </c>
      <c r="E39" s="26">
        <v>0</v>
      </c>
      <c r="F39" s="26">
        <v>0.6</v>
      </c>
      <c r="G39" s="26">
        <v>0.6</v>
      </c>
      <c r="H39" s="26">
        <v>17.399999999999999</v>
      </c>
      <c r="I39" s="26">
        <v>73.02</v>
      </c>
      <c r="J39" s="26">
        <v>0.15</v>
      </c>
      <c r="K39" s="26">
        <v>0</v>
      </c>
      <c r="L39" s="26">
        <v>0</v>
      </c>
      <c r="M39" s="26">
        <v>0</v>
      </c>
      <c r="N39" s="26">
        <v>13.5</v>
      </c>
      <c r="O39" s="26">
        <v>1.2</v>
      </c>
      <c r="P39" s="26">
        <v>2.7</v>
      </c>
      <c r="Q39" s="26">
        <v>0</v>
      </c>
      <c r="R39" s="26">
        <v>0</v>
      </c>
      <c r="S39" s="26">
        <v>1.2</v>
      </c>
      <c r="T39" s="26">
        <v>0.75</v>
      </c>
      <c r="U39" s="26">
        <v>39</v>
      </c>
      <c r="V39" s="26">
        <v>417</v>
      </c>
      <c r="W39" s="26">
        <v>24</v>
      </c>
      <c r="X39" s="26">
        <v>13.5</v>
      </c>
      <c r="Y39" s="26">
        <v>16.5</v>
      </c>
      <c r="Z39" s="26">
        <v>3.3</v>
      </c>
      <c r="AA39" s="26">
        <v>0</v>
      </c>
      <c r="AB39" s="26">
        <v>45</v>
      </c>
      <c r="AC39" s="26">
        <v>7.5</v>
      </c>
      <c r="AD39" s="26">
        <v>0.3</v>
      </c>
      <c r="AE39" s="26">
        <v>0.05</v>
      </c>
      <c r="AF39" s="26">
        <v>0.03</v>
      </c>
      <c r="AG39" s="26">
        <v>0.45</v>
      </c>
      <c r="AH39" s="26">
        <v>0.6</v>
      </c>
      <c r="AI39" s="26">
        <v>15</v>
      </c>
      <c r="AJ39" s="26">
        <v>0</v>
      </c>
      <c r="AK39" s="26">
        <v>0</v>
      </c>
      <c r="AL39" s="26">
        <v>0</v>
      </c>
      <c r="AM39" s="26">
        <v>28.5</v>
      </c>
      <c r="AN39" s="26">
        <v>27</v>
      </c>
      <c r="AO39" s="26">
        <v>4.5</v>
      </c>
      <c r="AP39" s="26">
        <v>16.5</v>
      </c>
      <c r="AQ39" s="26">
        <v>4.5</v>
      </c>
      <c r="AR39" s="26">
        <v>13.5</v>
      </c>
      <c r="AS39" s="26">
        <v>25.5</v>
      </c>
      <c r="AT39" s="26">
        <v>15</v>
      </c>
      <c r="AU39" s="26">
        <v>117</v>
      </c>
      <c r="AV39" s="26">
        <v>10.5</v>
      </c>
      <c r="AW39" s="26">
        <v>21</v>
      </c>
      <c r="AX39" s="26">
        <v>63</v>
      </c>
      <c r="AY39" s="26">
        <v>0</v>
      </c>
      <c r="AZ39" s="26">
        <v>19.5</v>
      </c>
      <c r="BA39" s="26">
        <v>24</v>
      </c>
      <c r="BB39" s="26">
        <v>9</v>
      </c>
      <c r="BC39" s="26">
        <v>7.5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6">
        <v>0</v>
      </c>
      <c r="BY39" s="26">
        <v>0</v>
      </c>
      <c r="BZ39" s="26">
        <v>0</v>
      </c>
      <c r="CA39" s="26">
        <v>0</v>
      </c>
      <c r="CB39" s="26">
        <v>129.44999999999999</v>
      </c>
      <c r="CD39" s="26">
        <v>7.5</v>
      </c>
      <c r="CF39" s="26">
        <v>0</v>
      </c>
      <c r="CG39" s="26">
        <v>0</v>
      </c>
      <c r="CH39" s="26">
        <v>0</v>
      </c>
      <c r="CI39" s="26">
        <v>0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</row>
    <row r="40" spans="1:94" s="26" customFormat="1" x14ac:dyDescent="0.25">
      <c r="A40" s="26" t="str">
        <f>"-"</f>
        <v>-</v>
      </c>
      <c r="B40" s="27" t="s">
        <v>93</v>
      </c>
      <c r="C40" s="26" t="str">
        <f>"60"</f>
        <v>60</v>
      </c>
      <c r="D40" s="26">
        <v>3.97</v>
      </c>
      <c r="E40" s="26">
        <v>0</v>
      </c>
      <c r="F40" s="26">
        <v>0.39</v>
      </c>
      <c r="G40" s="26">
        <v>0.39</v>
      </c>
      <c r="H40" s="26">
        <v>28.14</v>
      </c>
      <c r="I40" s="26">
        <v>134.34059999999999</v>
      </c>
      <c r="J40" s="26">
        <v>0</v>
      </c>
      <c r="K40" s="26">
        <v>0</v>
      </c>
      <c r="L40" s="26">
        <v>0</v>
      </c>
      <c r="M40" s="26">
        <v>0</v>
      </c>
      <c r="N40" s="26">
        <v>0.66</v>
      </c>
      <c r="O40" s="26">
        <v>27.36</v>
      </c>
      <c r="P40" s="26">
        <v>0.12</v>
      </c>
      <c r="Q40" s="26">
        <v>0</v>
      </c>
      <c r="R40" s="26">
        <v>0</v>
      </c>
      <c r="S40" s="26">
        <v>0</v>
      </c>
      <c r="T40" s="26">
        <v>1.08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305.37</v>
      </c>
      <c r="AN40" s="26">
        <v>101.27</v>
      </c>
      <c r="AO40" s="26">
        <v>60.03</v>
      </c>
      <c r="AP40" s="26">
        <v>120.06</v>
      </c>
      <c r="AQ40" s="26">
        <v>45.41</v>
      </c>
      <c r="AR40" s="26">
        <v>217.15</v>
      </c>
      <c r="AS40" s="26">
        <v>134.68</v>
      </c>
      <c r="AT40" s="26">
        <v>187.92</v>
      </c>
      <c r="AU40" s="26">
        <v>155.03</v>
      </c>
      <c r="AV40" s="26">
        <v>81.430000000000007</v>
      </c>
      <c r="AW40" s="26">
        <v>144.07</v>
      </c>
      <c r="AX40" s="26">
        <v>1204.78</v>
      </c>
      <c r="AY40" s="26">
        <v>0</v>
      </c>
      <c r="AZ40" s="26">
        <v>392.54</v>
      </c>
      <c r="BA40" s="26">
        <v>170.69</v>
      </c>
      <c r="BB40" s="26">
        <v>113.27</v>
      </c>
      <c r="BC40" s="26">
        <v>89.78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0.05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0.04</v>
      </c>
      <c r="BT40" s="26">
        <v>0</v>
      </c>
      <c r="BU40" s="26">
        <v>0</v>
      </c>
      <c r="BV40" s="26">
        <v>0.17</v>
      </c>
      <c r="BW40" s="26">
        <v>0.01</v>
      </c>
      <c r="BX40" s="26">
        <v>0</v>
      </c>
      <c r="BY40" s="26">
        <v>0</v>
      </c>
      <c r="BZ40" s="26">
        <v>0</v>
      </c>
      <c r="CA40" s="26">
        <v>0</v>
      </c>
      <c r="CB40" s="26">
        <v>23.46</v>
      </c>
      <c r="CD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</row>
    <row r="41" spans="1:94" s="24" customFormat="1" x14ac:dyDescent="0.25">
      <c r="A41" s="24" t="str">
        <f>"-"</f>
        <v>-</v>
      </c>
      <c r="B41" s="25" t="s">
        <v>94</v>
      </c>
      <c r="C41" s="24" t="str">
        <f>"40"</f>
        <v>40</v>
      </c>
      <c r="D41" s="24">
        <v>2.64</v>
      </c>
      <c r="E41" s="24">
        <v>0</v>
      </c>
      <c r="F41" s="24">
        <v>0.48</v>
      </c>
      <c r="G41" s="24">
        <v>0.48</v>
      </c>
      <c r="H41" s="24">
        <v>16.68</v>
      </c>
      <c r="I41" s="24">
        <v>77.352000000000004</v>
      </c>
      <c r="J41" s="24">
        <v>0.08</v>
      </c>
      <c r="K41" s="24">
        <v>0</v>
      </c>
      <c r="L41" s="24">
        <v>0</v>
      </c>
      <c r="M41" s="24">
        <v>0</v>
      </c>
      <c r="N41" s="24">
        <v>0.48</v>
      </c>
      <c r="O41" s="24">
        <v>12.88</v>
      </c>
      <c r="P41" s="24">
        <v>3.32</v>
      </c>
      <c r="Q41" s="24">
        <v>0</v>
      </c>
      <c r="R41" s="24">
        <v>0</v>
      </c>
      <c r="S41" s="24">
        <v>0.4</v>
      </c>
      <c r="T41" s="24">
        <v>1</v>
      </c>
      <c r="U41" s="24">
        <v>244</v>
      </c>
      <c r="V41" s="24">
        <v>98</v>
      </c>
      <c r="W41" s="24">
        <v>14</v>
      </c>
      <c r="X41" s="24">
        <v>18.8</v>
      </c>
      <c r="Y41" s="24">
        <v>63.2</v>
      </c>
      <c r="Z41" s="24">
        <v>1.56</v>
      </c>
      <c r="AA41" s="24">
        <v>0</v>
      </c>
      <c r="AB41" s="24">
        <v>2</v>
      </c>
      <c r="AC41" s="24">
        <v>0.4</v>
      </c>
      <c r="AD41" s="24">
        <v>0.56000000000000005</v>
      </c>
      <c r="AE41" s="24">
        <v>7.0000000000000007E-2</v>
      </c>
      <c r="AF41" s="24">
        <v>0.03</v>
      </c>
      <c r="AG41" s="24">
        <v>0.28000000000000003</v>
      </c>
      <c r="AH41" s="24">
        <v>0.8</v>
      </c>
      <c r="AI41" s="24">
        <v>0</v>
      </c>
      <c r="AJ41" s="24">
        <v>0</v>
      </c>
      <c r="AK41" s="24">
        <v>0</v>
      </c>
      <c r="AL41" s="24">
        <v>0</v>
      </c>
      <c r="AM41" s="24">
        <v>170.8</v>
      </c>
      <c r="AN41" s="24">
        <v>89.2</v>
      </c>
      <c r="AO41" s="24">
        <v>37.200000000000003</v>
      </c>
      <c r="AP41" s="24">
        <v>79.2</v>
      </c>
      <c r="AQ41" s="24">
        <v>32</v>
      </c>
      <c r="AR41" s="24">
        <v>148.4</v>
      </c>
      <c r="AS41" s="24">
        <v>118.8</v>
      </c>
      <c r="AT41" s="24">
        <v>116.4</v>
      </c>
      <c r="AU41" s="24">
        <v>185.6</v>
      </c>
      <c r="AV41" s="24">
        <v>49.6</v>
      </c>
      <c r="AW41" s="24">
        <v>124</v>
      </c>
      <c r="AX41" s="24">
        <v>611.6</v>
      </c>
      <c r="AY41" s="24">
        <v>0</v>
      </c>
      <c r="AZ41" s="24">
        <v>210.4</v>
      </c>
      <c r="BA41" s="24">
        <v>116.4</v>
      </c>
      <c r="BB41" s="24">
        <v>72</v>
      </c>
      <c r="BC41" s="24">
        <v>52</v>
      </c>
      <c r="BD41" s="24">
        <v>0</v>
      </c>
      <c r="BE41" s="24"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0</v>
      </c>
      <c r="BK41" s="24">
        <v>0.06</v>
      </c>
      <c r="BL41" s="24">
        <v>0</v>
      </c>
      <c r="BM41" s="24">
        <v>0</v>
      </c>
      <c r="BN41" s="24">
        <v>0.01</v>
      </c>
      <c r="BO41" s="24">
        <v>0</v>
      </c>
      <c r="BP41" s="24">
        <v>0</v>
      </c>
      <c r="BQ41" s="24">
        <v>0</v>
      </c>
      <c r="BR41" s="24">
        <v>0</v>
      </c>
      <c r="BS41" s="24">
        <v>0.04</v>
      </c>
      <c r="BT41" s="24">
        <v>0</v>
      </c>
      <c r="BU41" s="24">
        <v>0</v>
      </c>
      <c r="BV41" s="24">
        <v>0.19</v>
      </c>
      <c r="BW41" s="24">
        <v>0.03</v>
      </c>
      <c r="BX41" s="24">
        <v>0</v>
      </c>
      <c r="BY41" s="24">
        <v>0</v>
      </c>
      <c r="BZ41" s="24">
        <v>0</v>
      </c>
      <c r="CA41" s="24">
        <v>0</v>
      </c>
      <c r="CB41" s="24">
        <v>18.8</v>
      </c>
      <c r="CD41" s="24">
        <v>0.33</v>
      </c>
      <c r="CF41" s="24">
        <v>0</v>
      </c>
      <c r="CG41" s="24">
        <v>0</v>
      </c>
      <c r="CH41" s="24">
        <v>0</v>
      </c>
      <c r="CI41" s="24">
        <v>0</v>
      </c>
      <c r="CJ41" s="24">
        <v>0</v>
      </c>
      <c r="CK41" s="24">
        <v>0</v>
      </c>
      <c r="CL41" s="24">
        <v>0</v>
      </c>
      <c r="CM41" s="24">
        <v>0</v>
      </c>
      <c r="CN41" s="24">
        <v>0</v>
      </c>
      <c r="CO41" s="24">
        <v>0</v>
      </c>
      <c r="CP41" s="24">
        <v>0</v>
      </c>
    </row>
    <row r="42" spans="1:94" s="28" customFormat="1" x14ac:dyDescent="0.25">
      <c r="B42" s="29" t="s">
        <v>104</v>
      </c>
      <c r="D42" s="28">
        <v>34.67</v>
      </c>
      <c r="E42" s="28">
        <v>2.88</v>
      </c>
      <c r="F42" s="28">
        <v>21.58</v>
      </c>
      <c r="G42" s="28">
        <v>11.07</v>
      </c>
      <c r="H42" s="28">
        <v>141.22</v>
      </c>
      <c r="I42" s="28">
        <v>878.27</v>
      </c>
      <c r="J42" s="28">
        <v>6.73</v>
      </c>
      <c r="K42" s="28">
        <v>5.66</v>
      </c>
      <c r="L42" s="28">
        <v>0.75</v>
      </c>
      <c r="M42" s="28">
        <v>0</v>
      </c>
      <c r="N42" s="28">
        <v>40.909999999999997</v>
      </c>
      <c r="O42" s="28">
        <v>86.57</v>
      </c>
      <c r="P42" s="28">
        <v>13.74</v>
      </c>
      <c r="Q42" s="28">
        <v>0</v>
      </c>
      <c r="R42" s="28">
        <v>0</v>
      </c>
      <c r="S42" s="28">
        <v>2.5099999999999998</v>
      </c>
      <c r="T42" s="28">
        <v>9.02</v>
      </c>
      <c r="U42" s="28">
        <v>1589.9</v>
      </c>
      <c r="V42" s="28">
        <v>1191.96</v>
      </c>
      <c r="W42" s="28">
        <v>232.09</v>
      </c>
      <c r="X42" s="28">
        <v>89.1</v>
      </c>
      <c r="Y42" s="28">
        <v>277.18</v>
      </c>
      <c r="Z42" s="28">
        <v>7.93</v>
      </c>
      <c r="AA42" s="28">
        <v>35.590000000000003</v>
      </c>
      <c r="AB42" s="28">
        <v>1888.14</v>
      </c>
      <c r="AC42" s="28">
        <v>436.15</v>
      </c>
      <c r="AD42" s="28">
        <v>6.19</v>
      </c>
      <c r="AE42" s="28">
        <v>0.27</v>
      </c>
      <c r="AF42" s="28">
        <v>0.25</v>
      </c>
      <c r="AG42" s="28">
        <v>2.35</v>
      </c>
      <c r="AH42" s="28">
        <v>5.76</v>
      </c>
      <c r="AI42" s="28">
        <v>69.52</v>
      </c>
      <c r="AJ42" s="28">
        <v>0</v>
      </c>
      <c r="AK42" s="28">
        <v>154.43</v>
      </c>
      <c r="AL42" s="28">
        <v>133.85</v>
      </c>
      <c r="AM42" s="28">
        <v>1374.03</v>
      </c>
      <c r="AN42" s="28">
        <v>696.95</v>
      </c>
      <c r="AO42" s="28">
        <v>294.72000000000003</v>
      </c>
      <c r="AP42" s="28">
        <v>609.22</v>
      </c>
      <c r="AQ42" s="28">
        <v>225.57</v>
      </c>
      <c r="AR42" s="28">
        <v>917.44</v>
      </c>
      <c r="AS42" s="28">
        <v>622.64</v>
      </c>
      <c r="AT42" s="28">
        <v>777.87</v>
      </c>
      <c r="AU42" s="28">
        <v>1173.58</v>
      </c>
      <c r="AV42" s="28">
        <v>339.36</v>
      </c>
      <c r="AW42" s="28">
        <v>609.70000000000005</v>
      </c>
      <c r="AX42" s="28">
        <v>4559.6000000000004</v>
      </c>
      <c r="AY42" s="28">
        <v>0</v>
      </c>
      <c r="AZ42" s="28">
        <v>1454.95</v>
      </c>
      <c r="BA42" s="28">
        <v>792.16</v>
      </c>
      <c r="BB42" s="28">
        <v>592.05999999999995</v>
      </c>
      <c r="BC42" s="28">
        <v>328.78</v>
      </c>
      <c r="BD42" s="28">
        <v>0.14000000000000001</v>
      </c>
      <c r="BE42" s="28">
        <v>7.0000000000000007E-2</v>
      </c>
      <c r="BF42" s="28">
        <v>0.05</v>
      </c>
      <c r="BG42" s="28">
        <v>0.13</v>
      </c>
      <c r="BH42" s="28">
        <v>0.15</v>
      </c>
      <c r="BI42" s="28">
        <v>0.59</v>
      </c>
      <c r="BJ42" s="28">
        <v>0.02</v>
      </c>
      <c r="BK42" s="28">
        <v>2.23</v>
      </c>
      <c r="BL42" s="28">
        <v>0</v>
      </c>
      <c r="BM42" s="28">
        <v>0.79</v>
      </c>
      <c r="BN42" s="28">
        <v>0.04</v>
      </c>
      <c r="BO42" s="28">
        <v>0.06</v>
      </c>
      <c r="BP42" s="28">
        <v>0</v>
      </c>
      <c r="BQ42" s="28">
        <v>0.11</v>
      </c>
      <c r="BR42" s="28">
        <v>0.17</v>
      </c>
      <c r="BS42" s="28">
        <v>3.25</v>
      </c>
      <c r="BT42" s="28">
        <v>0</v>
      </c>
      <c r="BU42" s="28">
        <v>0</v>
      </c>
      <c r="BV42" s="28">
        <v>5.69</v>
      </c>
      <c r="BW42" s="28">
        <v>0.05</v>
      </c>
      <c r="BX42" s="28">
        <v>0</v>
      </c>
      <c r="BY42" s="28">
        <v>0</v>
      </c>
      <c r="BZ42" s="28">
        <v>0</v>
      </c>
      <c r="CA42" s="28">
        <v>0</v>
      </c>
      <c r="CB42" s="28">
        <v>840.74</v>
      </c>
      <c r="CC42" s="28">
        <f>$I$42/$I$43*100</f>
        <v>55.503804443995051</v>
      </c>
      <c r="CD42" s="28">
        <v>350.28</v>
      </c>
      <c r="CF42" s="28">
        <v>0</v>
      </c>
      <c r="CG42" s="28">
        <v>0</v>
      </c>
      <c r="CH42" s="28">
        <v>0</v>
      </c>
      <c r="CI42" s="28">
        <v>0</v>
      </c>
      <c r="CJ42" s="28">
        <v>0</v>
      </c>
      <c r="CK42" s="28">
        <v>0</v>
      </c>
      <c r="CL42" s="28">
        <v>0</v>
      </c>
      <c r="CM42" s="28">
        <v>0</v>
      </c>
      <c r="CN42" s="28">
        <v>0</v>
      </c>
      <c r="CO42" s="28">
        <v>10</v>
      </c>
      <c r="CP42" s="28">
        <v>3.09</v>
      </c>
    </row>
    <row r="43" spans="1:94" s="28" customFormat="1" x14ac:dyDescent="0.25">
      <c r="B43" s="29" t="s">
        <v>105</v>
      </c>
      <c r="D43" s="28">
        <v>52.33</v>
      </c>
      <c r="E43" s="28">
        <v>8.89</v>
      </c>
      <c r="F43" s="28">
        <v>48.52</v>
      </c>
      <c r="G43" s="28">
        <v>14.16</v>
      </c>
      <c r="H43" s="28">
        <v>241.71</v>
      </c>
      <c r="I43" s="28">
        <v>1582.36</v>
      </c>
      <c r="J43" s="28">
        <v>23.68</v>
      </c>
      <c r="K43" s="28">
        <v>6.24</v>
      </c>
      <c r="L43" s="28">
        <v>0.75</v>
      </c>
      <c r="M43" s="28">
        <v>0</v>
      </c>
      <c r="N43" s="28">
        <v>74.260000000000005</v>
      </c>
      <c r="O43" s="28">
        <v>147.38</v>
      </c>
      <c r="P43" s="28">
        <v>20.059999999999999</v>
      </c>
      <c r="Q43" s="28">
        <v>0</v>
      </c>
      <c r="R43" s="28">
        <v>0</v>
      </c>
      <c r="S43" s="28">
        <v>3.26</v>
      </c>
      <c r="T43" s="28">
        <v>14.59</v>
      </c>
      <c r="U43" s="28">
        <v>2427.48</v>
      </c>
      <c r="V43" s="28">
        <v>1701.29</v>
      </c>
      <c r="W43" s="28">
        <v>484.51</v>
      </c>
      <c r="X43" s="28">
        <v>183.39</v>
      </c>
      <c r="Y43" s="28">
        <v>629.57000000000005</v>
      </c>
      <c r="Z43" s="28">
        <v>11.75</v>
      </c>
      <c r="AA43" s="28">
        <v>154.59</v>
      </c>
      <c r="AB43" s="28">
        <v>1989.78</v>
      </c>
      <c r="AC43" s="28">
        <v>600.29</v>
      </c>
      <c r="AD43" s="28">
        <v>7.18</v>
      </c>
      <c r="AE43" s="28">
        <v>0.56000000000000005</v>
      </c>
      <c r="AF43" s="28">
        <v>0.56999999999999995</v>
      </c>
      <c r="AG43" s="28">
        <v>3.51</v>
      </c>
      <c r="AH43" s="28">
        <v>10.79</v>
      </c>
      <c r="AI43" s="28">
        <v>70.56</v>
      </c>
      <c r="AJ43" s="28">
        <v>0</v>
      </c>
      <c r="AK43" s="28">
        <v>618.54</v>
      </c>
      <c r="AL43" s="28">
        <v>599.94000000000005</v>
      </c>
      <c r="AM43" s="28">
        <v>3038.35</v>
      </c>
      <c r="AN43" s="28">
        <v>1428.12</v>
      </c>
      <c r="AO43" s="28">
        <v>660.56</v>
      </c>
      <c r="AP43" s="28">
        <v>1224.98</v>
      </c>
      <c r="AQ43" s="28">
        <v>468.93</v>
      </c>
      <c r="AR43" s="28">
        <v>1790.18</v>
      </c>
      <c r="AS43" s="28">
        <v>1359.2</v>
      </c>
      <c r="AT43" s="28">
        <v>1244.74</v>
      </c>
      <c r="AU43" s="28">
        <v>1798.23</v>
      </c>
      <c r="AV43" s="28">
        <v>582.61</v>
      </c>
      <c r="AW43" s="28">
        <v>991.31</v>
      </c>
      <c r="AX43" s="28">
        <v>7174.54</v>
      </c>
      <c r="AY43" s="28">
        <v>0</v>
      </c>
      <c r="AZ43" s="28">
        <v>2359.27</v>
      </c>
      <c r="BA43" s="28">
        <v>1382.33</v>
      </c>
      <c r="BB43" s="28">
        <v>1300.3499999999999</v>
      </c>
      <c r="BC43" s="28">
        <v>585.65</v>
      </c>
      <c r="BD43" s="28">
        <v>0.83</v>
      </c>
      <c r="BE43" s="28">
        <v>0.38</v>
      </c>
      <c r="BF43" s="28">
        <v>0.22</v>
      </c>
      <c r="BG43" s="28">
        <v>0.52</v>
      </c>
      <c r="BH43" s="28">
        <v>0.59</v>
      </c>
      <c r="BI43" s="28">
        <v>2.62</v>
      </c>
      <c r="BJ43" s="28">
        <v>0.02</v>
      </c>
      <c r="BK43" s="28">
        <v>8.07</v>
      </c>
      <c r="BL43" s="28">
        <v>0</v>
      </c>
      <c r="BM43" s="28">
        <v>2.56</v>
      </c>
      <c r="BN43" s="28">
        <v>0.05</v>
      </c>
      <c r="BO43" s="28">
        <v>0.06</v>
      </c>
      <c r="BP43" s="28">
        <v>0</v>
      </c>
      <c r="BQ43" s="28">
        <v>0.5</v>
      </c>
      <c r="BR43" s="28">
        <v>0.78</v>
      </c>
      <c r="BS43" s="28">
        <v>8.15</v>
      </c>
      <c r="BT43" s="28">
        <v>0</v>
      </c>
      <c r="BU43" s="28">
        <v>0</v>
      </c>
      <c r="BV43" s="28">
        <v>7.19</v>
      </c>
      <c r="BW43" s="28">
        <v>0.12</v>
      </c>
      <c r="BX43" s="28">
        <v>0</v>
      </c>
      <c r="BY43" s="28">
        <v>0</v>
      </c>
      <c r="BZ43" s="28">
        <v>0</v>
      </c>
      <c r="CA43" s="28">
        <v>0</v>
      </c>
      <c r="CB43" s="28">
        <v>1285.77</v>
      </c>
      <c r="CD43" s="28">
        <v>486.22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35</v>
      </c>
      <c r="CP43" s="28">
        <v>4.34</v>
      </c>
    </row>
    <row r="44" spans="1:94" x14ac:dyDescent="0.25">
      <c r="B44" s="23" t="s">
        <v>115</v>
      </c>
    </row>
    <row r="45" spans="1:94" x14ac:dyDescent="0.25">
      <c r="B45" s="23" t="s">
        <v>89</v>
      </c>
    </row>
    <row r="46" spans="1:94" s="26" customFormat="1" ht="31.5" x14ac:dyDescent="0.25">
      <c r="A46" s="26" t="str">
        <f>"5/4"</f>
        <v>5/4</v>
      </c>
      <c r="B46" s="27" t="s">
        <v>116</v>
      </c>
      <c r="C46" s="30">
        <v>200</v>
      </c>
      <c r="D46" s="26">
        <v>6.64</v>
      </c>
      <c r="E46" s="26">
        <v>2.94</v>
      </c>
      <c r="F46" s="26">
        <v>6.36</v>
      </c>
      <c r="G46" s="26">
        <v>0.4</v>
      </c>
      <c r="H46" s="26">
        <v>36.840000000000003</v>
      </c>
      <c r="I46" s="26">
        <v>229.17756499999999</v>
      </c>
      <c r="J46" s="26">
        <v>4.4400000000000004</v>
      </c>
      <c r="K46" s="26">
        <v>0.11</v>
      </c>
      <c r="L46" s="26">
        <v>0</v>
      </c>
      <c r="M46" s="26">
        <v>0</v>
      </c>
      <c r="N46" s="26">
        <v>10.59</v>
      </c>
      <c r="O46" s="26">
        <v>24.93</v>
      </c>
      <c r="P46" s="26">
        <v>1.31</v>
      </c>
      <c r="Q46" s="26">
        <v>0</v>
      </c>
      <c r="R46" s="26">
        <v>0</v>
      </c>
      <c r="S46" s="26">
        <v>0.1</v>
      </c>
      <c r="T46" s="26">
        <v>1.97</v>
      </c>
      <c r="U46" s="26">
        <v>439.11</v>
      </c>
      <c r="V46" s="26">
        <v>175.8</v>
      </c>
      <c r="W46" s="26">
        <v>117.1</v>
      </c>
      <c r="X46" s="26">
        <v>18.64</v>
      </c>
      <c r="Y46" s="26">
        <v>109.84</v>
      </c>
      <c r="Z46" s="26">
        <v>0.49</v>
      </c>
      <c r="AA46" s="26">
        <v>24</v>
      </c>
      <c r="AB46" s="26">
        <v>20</v>
      </c>
      <c r="AC46" s="26">
        <v>44.5</v>
      </c>
      <c r="AD46" s="26">
        <v>0.65</v>
      </c>
      <c r="AE46" s="26">
        <v>7.0000000000000007E-2</v>
      </c>
      <c r="AF46" s="26">
        <v>0.14000000000000001</v>
      </c>
      <c r="AG46" s="26">
        <v>0.47</v>
      </c>
      <c r="AH46" s="26">
        <v>2.0099999999999998</v>
      </c>
      <c r="AI46" s="26">
        <v>0.52</v>
      </c>
      <c r="AJ46" s="26">
        <v>0</v>
      </c>
      <c r="AK46" s="26">
        <v>155.19</v>
      </c>
      <c r="AL46" s="26">
        <v>153.27000000000001</v>
      </c>
      <c r="AM46" s="26">
        <v>567.57000000000005</v>
      </c>
      <c r="AN46" s="26">
        <v>306.68</v>
      </c>
      <c r="AO46" s="26">
        <v>128.63999999999999</v>
      </c>
      <c r="AP46" s="26">
        <v>242.85</v>
      </c>
      <c r="AQ46" s="26">
        <v>83.8</v>
      </c>
      <c r="AR46" s="26">
        <v>342.25</v>
      </c>
      <c r="AS46" s="26">
        <v>129.53</v>
      </c>
      <c r="AT46" s="26">
        <v>177.94</v>
      </c>
      <c r="AU46" s="26">
        <v>145.56</v>
      </c>
      <c r="AV46" s="26">
        <v>80.61</v>
      </c>
      <c r="AW46" s="26">
        <v>138.37</v>
      </c>
      <c r="AX46" s="26">
        <v>1209.8699999999999</v>
      </c>
      <c r="AY46" s="26">
        <v>0</v>
      </c>
      <c r="AZ46" s="26">
        <v>393.3</v>
      </c>
      <c r="BA46" s="26">
        <v>201.82</v>
      </c>
      <c r="BB46" s="26">
        <v>276.45</v>
      </c>
      <c r="BC46" s="26">
        <v>107.63</v>
      </c>
      <c r="BD46" s="26">
        <v>0.12</v>
      </c>
      <c r="BE46" s="26">
        <v>0.05</v>
      </c>
      <c r="BF46" s="26">
        <v>0.03</v>
      </c>
      <c r="BG46" s="26">
        <v>7.0000000000000007E-2</v>
      </c>
      <c r="BH46" s="26">
        <v>0.08</v>
      </c>
      <c r="BI46" s="26">
        <v>0.35</v>
      </c>
      <c r="BJ46" s="26">
        <v>0</v>
      </c>
      <c r="BK46" s="26">
        <v>0.97</v>
      </c>
      <c r="BL46" s="26">
        <v>0</v>
      </c>
      <c r="BM46" s="26">
        <v>0.3</v>
      </c>
      <c r="BN46" s="26">
        <v>0</v>
      </c>
      <c r="BO46" s="26">
        <v>0</v>
      </c>
      <c r="BP46" s="26">
        <v>0</v>
      </c>
      <c r="BQ46" s="26">
        <v>7.0000000000000007E-2</v>
      </c>
      <c r="BR46" s="26">
        <v>0.1</v>
      </c>
      <c r="BS46" s="26">
        <v>0.79</v>
      </c>
      <c r="BT46" s="26">
        <v>0</v>
      </c>
      <c r="BU46" s="26">
        <v>0</v>
      </c>
      <c r="BV46" s="26">
        <v>0.05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225.26</v>
      </c>
      <c r="CD46" s="26">
        <v>27.33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6.25</v>
      </c>
      <c r="CP46" s="26">
        <v>1</v>
      </c>
    </row>
    <row r="47" spans="1:94" s="26" customFormat="1" x14ac:dyDescent="0.25">
      <c r="A47" s="26" t="str">
        <f>""</f>
        <v/>
      </c>
      <c r="B47" s="27" t="s">
        <v>117</v>
      </c>
      <c r="C47" s="26" t="str">
        <f>"100"</f>
        <v>100</v>
      </c>
      <c r="D47" s="26">
        <v>0.03</v>
      </c>
      <c r="E47" s="26">
        <v>0</v>
      </c>
      <c r="F47" s="26">
        <v>0.02</v>
      </c>
      <c r="G47" s="26">
        <v>0</v>
      </c>
      <c r="H47" s="26">
        <v>0</v>
      </c>
      <c r="I47" s="26">
        <v>0.30369041000000002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D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</row>
    <row r="48" spans="1:94" s="26" customFormat="1" x14ac:dyDescent="0.25">
      <c r="A48" s="26" t="str">
        <f>"27/10"</f>
        <v>27/10</v>
      </c>
      <c r="B48" s="27" t="s">
        <v>118</v>
      </c>
      <c r="C48" s="26" t="str">
        <f>"200"</f>
        <v>200</v>
      </c>
      <c r="D48" s="26">
        <v>0.08</v>
      </c>
      <c r="E48" s="26">
        <v>0</v>
      </c>
      <c r="F48" s="26">
        <v>0.02</v>
      </c>
      <c r="G48" s="26">
        <v>0.02</v>
      </c>
      <c r="H48" s="26">
        <v>9.84</v>
      </c>
      <c r="I48" s="26">
        <v>37.802231999999989</v>
      </c>
      <c r="J48" s="26">
        <v>0</v>
      </c>
      <c r="K48" s="26">
        <v>0</v>
      </c>
      <c r="L48" s="26">
        <v>0</v>
      </c>
      <c r="M48" s="26">
        <v>0</v>
      </c>
      <c r="N48" s="26">
        <v>9.8000000000000007</v>
      </c>
      <c r="O48" s="26">
        <v>0</v>
      </c>
      <c r="P48" s="26">
        <v>0.04</v>
      </c>
      <c r="Q48" s="26">
        <v>0</v>
      </c>
      <c r="R48" s="26">
        <v>0</v>
      </c>
      <c r="S48" s="26">
        <v>0</v>
      </c>
      <c r="T48" s="26">
        <v>0.03</v>
      </c>
      <c r="U48" s="26">
        <v>0.1</v>
      </c>
      <c r="V48" s="26">
        <v>0.3</v>
      </c>
      <c r="W48" s="26">
        <v>0.28999999999999998</v>
      </c>
      <c r="X48" s="26">
        <v>0</v>
      </c>
      <c r="Y48" s="26">
        <v>0</v>
      </c>
      <c r="Z48" s="26">
        <v>0.03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200.04</v>
      </c>
      <c r="CD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10</v>
      </c>
      <c r="CP48" s="26">
        <v>0</v>
      </c>
    </row>
    <row r="49" spans="1:94" s="26" customFormat="1" x14ac:dyDescent="0.25">
      <c r="A49" s="26" t="str">
        <f>"-"</f>
        <v>-</v>
      </c>
      <c r="B49" s="27" t="s">
        <v>93</v>
      </c>
      <c r="C49" s="26" t="str">
        <f>"30"</f>
        <v>30</v>
      </c>
      <c r="D49" s="26">
        <v>1.98</v>
      </c>
      <c r="E49" s="26">
        <v>0</v>
      </c>
      <c r="F49" s="26">
        <v>0.2</v>
      </c>
      <c r="G49" s="26">
        <v>0.2</v>
      </c>
      <c r="H49" s="26">
        <v>14.07</v>
      </c>
      <c r="I49" s="26">
        <v>67.170299999999997</v>
      </c>
      <c r="J49" s="26">
        <v>0</v>
      </c>
      <c r="K49" s="26">
        <v>0</v>
      </c>
      <c r="L49" s="26">
        <v>0</v>
      </c>
      <c r="M49" s="26">
        <v>0</v>
      </c>
      <c r="N49" s="26">
        <v>0.33</v>
      </c>
      <c r="O49" s="26">
        <v>13.68</v>
      </c>
      <c r="P49" s="26">
        <v>0.06</v>
      </c>
      <c r="Q49" s="26">
        <v>0</v>
      </c>
      <c r="R49" s="26">
        <v>0</v>
      </c>
      <c r="S49" s="26">
        <v>0</v>
      </c>
      <c r="T49" s="26">
        <v>0.54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6">
        <v>152.69</v>
      </c>
      <c r="AN49" s="26">
        <v>50.63</v>
      </c>
      <c r="AO49" s="26">
        <v>30.02</v>
      </c>
      <c r="AP49" s="26">
        <v>60.03</v>
      </c>
      <c r="AQ49" s="26">
        <v>22.71</v>
      </c>
      <c r="AR49" s="26">
        <v>108.58</v>
      </c>
      <c r="AS49" s="26">
        <v>67.34</v>
      </c>
      <c r="AT49" s="26">
        <v>93.96</v>
      </c>
      <c r="AU49" s="26">
        <v>77.52</v>
      </c>
      <c r="AV49" s="26">
        <v>40.72</v>
      </c>
      <c r="AW49" s="26">
        <v>72.040000000000006</v>
      </c>
      <c r="AX49" s="26">
        <v>602.39</v>
      </c>
      <c r="AY49" s="26">
        <v>0</v>
      </c>
      <c r="AZ49" s="26">
        <v>196.27</v>
      </c>
      <c r="BA49" s="26">
        <v>85.35</v>
      </c>
      <c r="BB49" s="26">
        <v>56.64</v>
      </c>
      <c r="BC49" s="26">
        <v>44.89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0.02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0.02</v>
      </c>
      <c r="BT49" s="26">
        <v>0</v>
      </c>
      <c r="BU49" s="26">
        <v>0</v>
      </c>
      <c r="BV49" s="26">
        <v>0.08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11.73</v>
      </c>
      <c r="CD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</row>
    <row r="50" spans="1:94" s="24" customFormat="1" x14ac:dyDescent="0.25">
      <c r="A50" s="24" t="str">
        <f>"-"</f>
        <v>-</v>
      </c>
      <c r="B50" s="25" t="s">
        <v>94</v>
      </c>
      <c r="C50" s="24" t="str">
        <f>"20"</f>
        <v>20</v>
      </c>
      <c r="D50" s="24">
        <v>1.32</v>
      </c>
      <c r="E50" s="24">
        <v>0</v>
      </c>
      <c r="F50" s="24">
        <v>0.24</v>
      </c>
      <c r="G50" s="24">
        <v>0.24</v>
      </c>
      <c r="H50" s="24">
        <v>8.34</v>
      </c>
      <c r="I50" s="24">
        <v>38.676000000000002</v>
      </c>
      <c r="J50" s="24">
        <v>0.04</v>
      </c>
      <c r="K50" s="24">
        <v>0</v>
      </c>
      <c r="L50" s="24">
        <v>0</v>
      </c>
      <c r="M50" s="24">
        <v>0</v>
      </c>
      <c r="N50" s="24">
        <v>0.24</v>
      </c>
      <c r="O50" s="24">
        <v>6.44</v>
      </c>
      <c r="P50" s="24">
        <v>1.66</v>
      </c>
      <c r="Q50" s="24">
        <v>0</v>
      </c>
      <c r="R50" s="24">
        <v>0</v>
      </c>
      <c r="S50" s="24">
        <v>0.2</v>
      </c>
      <c r="T50" s="24">
        <v>0.5</v>
      </c>
      <c r="U50" s="24">
        <v>122</v>
      </c>
      <c r="V50" s="24">
        <v>49</v>
      </c>
      <c r="W50" s="24">
        <v>7</v>
      </c>
      <c r="X50" s="24">
        <v>9.4</v>
      </c>
      <c r="Y50" s="24">
        <v>31.6</v>
      </c>
      <c r="Z50" s="24">
        <v>0.78</v>
      </c>
      <c r="AA50" s="24">
        <v>0</v>
      </c>
      <c r="AB50" s="24">
        <v>1</v>
      </c>
      <c r="AC50" s="24">
        <v>0.2</v>
      </c>
      <c r="AD50" s="24">
        <v>0.28000000000000003</v>
      </c>
      <c r="AE50" s="24">
        <v>0.04</v>
      </c>
      <c r="AF50" s="24">
        <v>0.02</v>
      </c>
      <c r="AG50" s="24">
        <v>0.14000000000000001</v>
      </c>
      <c r="AH50" s="24">
        <v>0.4</v>
      </c>
      <c r="AI50" s="24">
        <v>0</v>
      </c>
      <c r="AJ50" s="24">
        <v>0</v>
      </c>
      <c r="AK50" s="24">
        <v>0</v>
      </c>
      <c r="AL50" s="24">
        <v>0</v>
      </c>
      <c r="AM50" s="24">
        <v>85.4</v>
      </c>
      <c r="AN50" s="24">
        <v>44.6</v>
      </c>
      <c r="AO50" s="24">
        <v>18.600000000000001</v>
      </c>
      <c r="AP50" s="24">
        <v>39.6</v>
      </c>
      <c r="AQ50" s="24">
        <v>16</v>
      </c>
      <c r="AR50" s="24">
        <v>74.2</v>
      </c>
      <c r="AS50" s="24">
        <v>59.4</v>
      </c>
      <c r="AT50" s="24">
        <v>58.2</v>
      </c>
      <c r="AU50" s="24">
        <v>92.8</v>
      </c>
      <c r="AV50" s="24">
        <v>24.8</v>
      </c>
      <c r="AW50" s="24">
        <v>62</v>
      </c>
      <c r="AX50" s="24">
        <v>305.8</v>
      </c>
      <c r="AY50" s="24">
        <v>0</v>
      </c>
      <c r="AZ50" s="24">
        <v>105.2</v>
      </c>
      <c r="BA50" s="24">
        <v>58.2</v>
      </c>
      <c r="BB50" s="24">
        <v>36</v>
      </c>
      <c r="BC50" s="24">
        <v>26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0.03</v>
      </c>
      <c r="BL50" s="24">
        <v>0</v>
      </c>
      <c r="BM50" s="24">
        <v>0</v>
      </c>
      <c r="BN50" s="24">
        <v>0</v>
      </c>
      <c r="BO50" s="24">
        <v>0</v>
      </c>
      <c r="BP50" s="24">
        <v>0</v>
      </c>
      <c r="BQ50" s="24">
        <v>0</v>
      </c>
      <c r="BR50" s="24">
        <v>0</v>
      </c>
      <c r="BS50" s="24">
        <v>0.02</v>
      </c>
      <c r="BT50" s="24">
        <v>0</v>
      </c>
      <c r="BU50" s="24">
        <v>0</v>
      </c>
      <c r="BV50" s="24">
        <v>0.1</v>
      </c>
      <c r="BW50" s="24">
        <v>0.02</v>
      </c>
      <c r="BX50" s="24">
        <v>0</v>
      </c>
      <c r="BY50" s="24">
        <v>0</v>
      </c>
      <c r="BZ50" s="24">
        <v>0</v>
      </c>
      <c r="CA50" s="24">
        <v>0</v>
      </c>
      <c r="CB50" s="24">
        <v>9.4</v>
      </c>
      <c r="CD50" s="24">
        <v>0.17</v>
      </c>
      <c r="CF50" s="24">
        <v>0</v>
      </c>
      <c r="CG50" s="24">
        <v>0</v>
      </c>
      <c r="CH50" s="24">
        <v>0</v>
      </c>
      <c r="CI50" s="24">
        <v>0</v>
      </c>
      <c r="CJ50" s="24">
        <v>0</v>
      </c>
      <c r="CK50" s="24">
        <v>0</v>
      </c>
      <c r="CL50" s="24">
        <v>0</v>
      </c>
      <c r="CM50" s="24">
        <v>0</v>
      </c>
      <c r="CN50" s="24">
        <v>0</v>
      </c>
      <c r="CO50" s="24">
        <v>0</v>
      </c>
      <c r="CP50" s="24">
        <v>0</v>
      </c>
    </row>
    <row r="51" spans="1:94" s="28" customFormat="1" x14ac:dyDescent="0.25">
      <c r="B51" s="29" t="s">
        <v>95</v>
      </c>
      <c r="D51" s="28">
        <v>10.039999999999999</v>
      </c>
      <c r="E51" s="28">
        <v>2.94</v>
      </c>
      <c r="F51" s="28">
        <v>6.84</v>
      </c>
      <c r="G51" s="28">
        <v>0.86</v>
      </c>
      <c r="H51" s="28">
        <v>69.09</v>
      </c>
      <c r="I51" s="28">
        <v>373.13</v>
      </c>
      <c r="J51" s="28">
        <v>4.4800000000000004</v>
      </c>
      <c r="K51" s="28">
        <v>0.11</v>
      </c>
      <c r="L51" s="28">
        <v>0</v>
      </c>
      <c r="M51" s="28">
        <v>0</v>
      </c>
      <c r="N51" s="28">
        <v>20.96</v>
      </c>
      <c r="O51" s="28">
        <v>45.05</v>
      </c>
      <c r="P51" s="28">
        <v>3.07</v>
      </c>
      <c r="Q51" s="28">
        <v>0</v>
      </c>
      <c r="R51" s="28">
        <v>0</v>
      </c>
      <c r="S51" s="28">
        <v>0.3</v>
      </c>
      <c r="T51" s="28">
        <v>3.05</v>
      </c>
      <c r="U51" s="28">
        <v>561.21</v>
      </c>
      <c r="V51" s="28">
        <v>225.1</v>
      </c>
      <c r="W51" s="28">
        <v>124.39</v>
      </c>
      <c r="X51" s="28">
        <v>28.04</v>
      </c>
      <c r="Y51" s="28">
        <v>141.44</v>
      </c>
      <c r="Z51" s="28">
        <v>1.29</v>
      </c>
      <c r="AA51" s="28">
        <v>24</v>
      </c>
      <c r="AB51" s="28">
        <v>21</v>
      </c>
      <c r="AC51" s="28">
        <v>44.7</v>
      </c>
      <c r="AD51" s="28">
        <v>0.93</v>
      </c>
      <c r="AE51" s="28">
        <v>0.11</v>
      </c>
      <c r="AF51" s="28">
        <v>0.15</v>
      </c>
      <c r="AG51" s="28">
        <v>0.61</v>
      </c>
      <c r="AH51" s="28">
        <v>2.41</v>
      </c>
      <c r="AI51" s="28">
        <v>0.52</v>
      </c>
      <c r="AJ51" s="28">
        <v>0</v>
      </c>
      <c r="AK51" s="28">
        <v>155.19</v>
      </c>
      <c r="AL51" s="28">
        <v>153.27000000000001</v>
      </c>
      <c r="AM51" s="28">
        <v>805.66</v>
      </c>
      <c r="AN51" s="28">
        <v>401.91</v>
      </c>
      <c r="AO51" s="28">
        <v>177.25</v>
      </c>
      <c r="AP51" s="28">
        <v>342.48</v>
      </c>
      <c r="AQ51" s="28">
        <v>122.51</v>
      </c>
      <c r="AR51" s="28">
        <v>525.03</v>
      </c>
      <c r="AS51" s="28">
        <v>256.27</v>
      </c>
      <c r="AT51" s="28">
        <v>330.1</v>
      </c>
      <c r="AU51" s="28">
        <v>315.88</v>
      </c>
      <c r="AV51" s="28">
        <v>146.12</v>
      </c>
      <c r="AW51" s="28">
        <v>272.39999999999998</v>
      </c>
      <c r="AX51" s="28">
        <v>2118.06</v>
      </c>
      <c r="AY51" s="28">
        <v>0</v>
      </c>
      <c r="AZ51" s="28">
        <v>694.77</v>
      </c>
      <c r="BA51" s="28">
        <v>345.37</v>
      </c>
      <c r="BB51" s="28">
        <v>369.09</v>
      </c>
      <c r="BC51" s="28">
        <v>178.52</v>
      </c>
      <c r="BD51" s="28">
        <v>0.12</v>
      </c>
      <c r="BE51" s="28">
        <v>0.05</v>
      </c>
      <c r="BF51" s="28">
        <v>0.03</v>
      </c>
      <c r="BG51" s="28">
        <v>7.0000000000000007E-2</v>
      </c>
      <c r="BH51" s="28">
        <v>0.08</v>
      </c>
      <c r="BI51" s="28">
        <v>0.35</v>
      </c>
      <c r="BJ51" s="28">
        <v>0</v>
      </c>
      <c r="BK51" s="28">
        <v>1.02</v>
      </c>
      <c r="BL51" s="28">
        <v>0</v>
      </c>
      <c r="BM51" s="28">
        <v>0.3</v>
      </c>
      <c r="BN51" s="28">
        <v>0</v>
      </c>
      <c r="BO51" s="28">
        <v>0</v>
      </c>
      <c r="BP51" s="28">
        <v>0</v>
      </c>
      <c r="BQ51" s="28">
        <v>7.0000000000000007E-2</v>
      </c>
      <c r="BR51" s="28">
        <v>0.11</v>
      </c>
      <c r="BS51" s="28">
        <v>0.83</v>
      </c>
      <c r="BT51" s="28">
        <v>0</v>
      </c>
      <c r="BU51" s="28">
        <v>0</v>
      </c>
      <c r="BV51" s="28">
        <v>0.22</v>
      </c>
      <c r="BW51" s="28">
        <v>0.02</v>
      </c>
      <c r="BX51" s="28">
        <v>0</v>
      </c>
      <c r="BY51" s="28">
        <v>0</v>
      </c>
      <c r="BZ51" s="28">
        <v>0</v>
      </c>
      <c r="CA51" s="28">
        <v>0</v>
      </c>
      <c r="CB51" s="28">
        <v>446.43</v>
      </c>
      <c r="CC51" s="28">
        <f>$I$51/$I$61*100</f>
        <v>29.484089669940655</v>
      </c>
      <c r="CD51" s="28">
        <v>27.5</v>
      </c>
      <c r="CF51" s="28">
        <v>0</v>
      </c>
      <c r="CG51" s="28">
        <v>0</v>
      </c>
      <c r="CH51" s="28">
        <v>0</v>
      </c>
      <c r="CI51" s="28">
        <v>0</v>
      </c>
      <c r="CJ51" s="28">
        <v>0</v>
      </c>
      <c r="CK51" s="28">
        <v>0</v>
      </c>
      <c r="CL51" s="28">
        <v>0</v>
      </c>
      <c r="CM51" s="28">
        <v>0</v>
      </c>
      <c r="CN51" s="28">
        <v>0</v>
      </c>
      <c r="CO51" s="28">
        <v>16.25</v>
      </c>
      <c r="CP51" s="28">
        <v>1</v>
      </c>
    </row>
    <row r="52" spans="1:94" x14ac:dyDescent="0.25">
      <c r="B52" s="23" t="s">
        <v>96</v>
      </c>
    </row>
    <row r="53" spans="1:94" s="26" customFormat="1" ht="47.25" x14ac:dyDescent="0.25">
      <c r="A53" s="26" t="str">
        <f>"6/1"</f>
        <v>6/1</v>
      </c>
      <c r="B53" s="27" t="s">
        <v>119</v>
      </c>
      <c r="C53" s="26" t="str">
        <f>"100"</f>
        <v>100</v>
      </c>
      <c r="D53" s="26">
        <v>1.53</v>
      </c>
      <c r="E53" s="26">
        <v>0</v>
      </c>
      <c r="F53" s="26">
        <v>5.96</v>
      </c>
      <c r="G53" s="26">
        <v>5.96</v>
      </c>
      <c r="H53" s="26">
        <v>9.32</v>
      </c>
      <c r="I53" s="26">
        <v>92.691829999999996</v>
      </c>
      <c r="J53" s="26">
        <v>0.75</v>
      </c>
      <c r="K53" s="26">
        <v>3.9</v>
      </c>
      <c r="L53" s="26">
        <v>0</v>
      </c>
      <c r="M53" s="26">
        <v>0</v>
      </c>
      <c r="N53" s="26">
        <v>7.37</v>
      </c>
      <c r="O53" s="26">
        <v>0.1</v>
      </c>
      <c r="P53" s="26">
        <v>1.85</v>
      </c>
      <c r="Q53" s="26">
        <v>0</v>
      </c>
      <c r="R53" s="26">
        <v>0</v>
      </c>
      <c r="S53" s="26">
        <v>0.27</v>
      </c>
      <c r="T53" s="26">
        <v>1.1599999999999999</v>
      </c>
      <c r="U53" s="26">
        <v>202.56</v>
      </c>
      <c r="V53" s="26">
        <v>251.99</v>
      </c>
      <c r="W53" s="26">
        <v>41.41</v>
      </c>
      <c r="X53" s="26">
        <v>17.829999999999998</v>
      </c>
      <c r="Y53" s="26">
        <v>31.89</v>
      </c>
      <c r="Z53" s="26">
        <v>0.56999999999999995</v>
      </c>
      <c r="AA53" s="26">
        <v>0</v>
      </c>
      <c r="AB53" s="26">
        <v>1896.3</v>
      </c>
      <c r="AC53" s="26">
        <v>322.25</v>
      </c>
      <c r="AD53" s="26">
        <v>2.78</v>
      </c>
      <c r="AE53" s="26">
        <v>0.03</v>
      </c>
      <c r="AF53" s="26">
        <v>0.04</v>
      </c>
      <c r="AG53" s="26">
        <v>0.67</v>
      </c>
      <c r="AH53" s="26">
        <v>0.85</v>
      </c>
      <c r="AI53" s="26">
        <v>33.86</v>
      </c>
      <c r="AJ53" s="26">
        <v>0</v>
      </c>
      <c r="AK53" s="26">
        <v>0</v>
      </c>
      <c r="AL53" s="26">
        <v>0</v>
      </c>
      <c r="AM53" s="26">
        <v>53.94</v>
      </c>
      <c r="AN53" s="26">
        <v>50.79</v>
      </c>
      <c r="AO53" s="26">
        <v>17.579999999999998</v>
      </c>
      <c r="AP53" s="26">
        <v>38.090000000000003</v>
      </c>
      <c r="AQ53" s="26">
        <v>8.6</v>
      </c>
      <c r="AR53" s="26">
        <v>46.02</v>
      </c>
      <c r="AS53" s="26">
        <v>59.71</v>
      </c>
      <c r="AT53" s="26">
        <v>68.900000000000006</v>
      </c>
      <c r="AU53" s="26">
        <v>147.59</v>
      </c>
      <c r="AV53" s="26">
        <v>22.78</v>
      </c>
      <c r="AW53" s="26">
        <v>39.090000000000003</v>
      </c>
      <c r="AX53" s="26">
        <v>238.97</v>
      </c>
      <c r="AY53" s="26">
        <v>0</v>
      </c>
      <c r="AZ53" s="26">
        <v>48.07</v>
      </c>
      <c r="BA53" s="26">
        <v>48.54</v>
      </c>
      <c r="BB53" s="26">
        <v>39.57</v>
      </c>
      <c r="BC53" s="26">
        <v>16.579999999999998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0.36</v>
      </c>
      <c r="BL53" s="26">
        <v>0</v>
      </c>
      <c r="BM53" s="26">
        <v>0.24</v>
      </c>
      <c r="BN53" s="26">
        <v>0.02</v>
      </c>
      <c r="BO53" s="26">
        <v>0.04</v>
      </c>
      <c r="BP53" s="26">
        <v>0</v>
      </c>
      <c r="BQ53" s="26">
        <v>0</v>
      </c>
      <c r="BR53" s="26">
        <v>0</v>
      </c>
      <c r="BS53" s="26">
        <v>1.39</v>
      </c>
      <c r="BT53" s="26">
        <v>0</v>
      </c>
      <c r="BU53" s="26">
        <v>0</v>
      </c>
      <c r="BV53" s="26">
        <v>3.47</v>
      </c>
      <c r="BW53" s="26">
        <v>0</v>
      </c>
      <c r="BX53" s="26">
        <v>0</v>
      </c>
      <c r="BY53" s="26">
        <v>0</v>
      </c>
      <c r="BZ53" s="26">
        <v>0</v>
      </c>
      <c r="CA53" s="26">
        <v>0</v>
      </c>
      <c r="CB53" s="26">
        <v>81.89</v>
      </c>
      <c r="CD53" s="26">
        <v>316.05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3</v>
      </c>
      <c r="CP53" s="26">
        <v>0.5</v>
      </c>
    </row>
    <row r="54" spans="1:94" s="26" customFormat="1" ht="31.5" x14ac:dyDescent="0.25">
      <c r="A54" s="26" t="str">
        <f>"16/2"</f>
        <v>16/2</v>
      </c>
      <c r="B54" s="27" t="s">
        <v>120</v>
      </c>
      <c r="C54" s="26" t="str">
        <f>"250"</f>
        <v>250</v>
      </c>
      <c r="D54" s="26">
        <v>5.54</v>
      </c>
      <c r="E54" s="26">
        <v>0</v>
      </c>
      <c r="F54" s="26">
        <v>5.56</v>
      </c>
      <c r="G54" s="26">
        <v>5.56</v>
      </c>
      <c r="H54" s="26">
        <v>24.31</v>
      </c>
      <c r="I54" s="26">
        <v>164.05552</v>
      </c>
      <c r="J54" s="26">
        <v>0.73</v>
      </c>
      <c r="K54" s="26">
        <v>3.25</v>
      </c>
      <c r="L54" s="26">
        <v>0</v>
      </c>
      <c r="M54" s="26">
        <v>0</v>
      </c>
      <c r="N54" s="26">
        <v>3.31</v>
      </c>
      <c r="O54" s="26">
        <v>17.47</v>
      </c>
      <c r="P54" s="26">
        <v>3.53</v>
      </c>
      <c r="Q54" s="26">
        <v>0</v>
      </c>
      <c r="R54" s="26">
        <v>0</v>
      </c>
      <c r="S54" s="26">
        <v>0.18</v>
      </c>
      <c r="T54" s="26">
        <v>1.97</v>
      </c>
      <c r="U54" s="26">
        <v>204.24</v>
      </c>
      <c r="V54" s="26">
        <v>566.41999999999996</v>
      </c>
      <c r="W54" s="26">
        <v>36.44</v>
      </c>
      <c r="X54" s="26">
        <v>39.93</v>
      </c>
      <c r="Y54" s="26">
        <v>107.14</v>
      </c>
      <c r="Z54" s="26">
        <v>2.04</v>
      </c>
      <c r="AA54" s="26">
        <v>0</v>
      </c>
      <c r="AB54" s="26">
        <v>1363.05</v>
      </c>
      <c r="AC54" s="26">
        <v>252.28</v>
      </c>
      <c r="AD54" s="26">
        <v>2.4700000000000002</v>
      </c>
      <c r="AE54" s="26">
        <v>0.21</v>
      </c>
      <c r="AF54" s="26">
        <v>0.08</v>
      </c>
      <c r="AG54" s="26">
        <v>1.19</v>
      </c>
      <c r="AH54" s="26">
        <v>2.61</v>
      </c>
      <c r="AI54" s="26">
        <v>5.65</v>
      </c>
      <c r="AJ54" s="26">
        <v>0</v>
      </c>
      <c r="AK54" s="26">
        <v>0</v>
      </c>
      <c r="AL54" s="26">
        <v>0</v>
      </c>
      <c r="AM54" s="26">
        <v>359.42</v>
      </c>
      <c r="AN54" s="26">
        <v>345.21</v>
      </c>
      <c r="AO54" s="26">
        <v>47.41</v>
      </c>
      <c r="AP54" s="26">
        <v>193.06</v>
      </c>
      <c r="AQ54" s="26">
        <v>64.19</v>
      </c>
      <c r="AR54" s="26">
        <v>226.87</v>
      </c>
      <c r="AS54" s="26">
        <v>219.77</v>
      </c>
      <c r="AT54" s="26">
        <v>419.77</v>
      </c>
      <c r="AU54" s="26">
        <v>495.91</v>
      </c>
      <c r="AV54" s="26">
        <v>100.47</v>
      </c>
      <c r="AW54" s="26">
        <v>214.87</v>
      </c>
      <c r="AX54" s="26">
        <v>785.46</v>
      </c>
      <c r="AY54" s="26">
        <v>0</v>
      </c>
      <c r="AZ54" s="26">
        <v>151.41</v>
      </c>
      <c r="BA54" s="26">
        <v>184.64</v>
      </c>
      <c r="BB54" s="26">
        <v>155.82</v>
      </c>
      <c r="BC54" s="26">
        <v>58.43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0.39</v>
      </c>
      <c r="BL54" s="26">
        <v>0</v>
      </c>
      <c r="BM54" s="26">
        <v>0.22</v>
      </c>
      <c r="BN54" s="26">
        <v>0.02</v>
      </c>
      <c r="BO54" s="26">
        <v>0.03</v>
      </c>
      <c r="BP54" s="26">
        <v>0</v>
      </c>
      <c r="BQ54" s="26">
        <v>0</v>
      </c>
      <c r="BR54" s="26">
        <v>0</v>
      </c>
      <c r="BS54" s="26">
        <v>1.33</v>
      </c>
      <c r="BT54" s="26">
        <v>0</v>
      </c>
      <c r="BU54" s="26">
        <v>0</v>
      </c>
      <c r="BV54" s="26">
        <v>3.13</v>
      </c>
      <c r="BW54" s="26">
        <v>0.02</v>
      </c>
      <c r="BX54" s="26">
        <v>0</v>
      </c>
      <c r="BY54" s="26">
        <v>0</v>
      </c>
      <c r="BZ54" s="26">
        <v>0</v>
      </c>
      <c r="CA54" s="26">
        <v>0</v>
      </c>
      <c r="CB54" s="26">
        <v>241.53</v>
      </c>
      <c r="CD54" s="26">
        <v>227.18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0.5</v>
      </c>
    </row>
    <row r="55" spans="1:94" s="26" customFormat="1" x14ac:dyDescent="0.25">
      <c r="A55" s="26" t="str">
        <f>"3/3"</f>
        <v>3/3</v>
      </c>
      <c r="B55" s="27" t="s">
        <v>121</v>
      </c>
      <c r="C55" s="26" t="str">
        <f>"180"</f>
        <v>180</v>
      </c>
      <c r="D55" s="26">
        <v>3.73</v>
      </c>
      <c r="E55" s="26">
        <v>0.65</v>
      </c>
      <c r="F55" s="26">
        <v>4.4000000000000004</v>
      </c>
      <c r="G55" s="26">
        <v>0.62</v>
      </c>
      <c r="H55" s="26">
        <v>26.49</v>
      </c>
      <c r="I55" s="26">
        <v>159.10285500000001</v>
      </c>
      <c r="J55" s="26">
        <v>2.73</v>
      </c>
      <c r="K55" s="26">
        <v>0.1</v>
      </c>
      <c r="L55" s="26">
        <v>0</v>
      </c>
      <c r="M55" s="26">
        <v>0</v>
      </c>
      <c r="N55" s="26">
        <v>2.58</v>
      </c>
      <c r="O55" s="26">
        <v>21.87</v>
      </c>
      <c r="P55" s="26">
        <v>2.04</v>
      </c>
      <c r="Q55" s="26">
        <v>0</v>
      </c>
      <c r="R55" s="26">
        <v>0</v>
      </c>
      <c r="S55" s="26">
        <v>0.35</v>
      </c>
      <c r="T55" s="26">
        <v>2.27</v>
      </c>
      <c r="U55" s="26">
        <v>93.41</v>
      </c>
      <c r="V55" s="26">
        <v>763.51</v>
      </c>
      <c r="W55" s="26">
        <v>40.75</v>
      </c>
      <c r="X55" s="26">
        <v>36.42</v>
      </c>
      <c r="Y55" s="26">
        <v>104.19</v>
      </c>
      <c r="Z55" s="26">
        <v>1.35</v>
      </c>
      <c r="AA55" s="26">
        <v>22.5</v>
      </c>
      <c r="AB55" s="26">
        <v>40.93</v>
      </c>
      <c r="AC55" s="26">
        <v>30.06</v>
      </c>
      <c r="AD55" s="26">
        <v>0.21</v>
      </c>
      <c r="AE55" s="26">
        <v>0.14000000000000001</v>
      </c>
      <c r="AF55" s="26">
        <v>0.12</v>
      </c>
      <c r="AG55" s="26">
        <v>1.6</v>
      </c>
      <c r="AH55" s="26">
        <v>3.11</v>
      </c>
      <c r="AI55" s="26">
        <v>6.54</v>
      </c>
      <c r="AJ55" s="26">
        <v>0</v>
      </c>
      <c r="AK55" s="26">
        <v>36.64</v>
      </c>
      <c r="AL55" s="26">
        <v>36.17</v>
      </c>
      <c r="AM55" s="26">
        <v>139.19</v>
      </c>
      <c r="AN55" s="26">
        <v>141.72</v>
      </c>
      <c r="AO55" s="26">
        <v>31.93</v>
      </c>
      <c r="AP55" s="26">
        <v>91.36</v>
      </c>
      <c r="AQ55" s="26">
        <v>41.81</v>
      </c>
      <c r="AR55" s="26">
        <v>96.1</v>
      </c>
      <c r="AS55" s="26">
        <v>90.8</v>
      </c>
      <c r="AT55" s="26">
        <v>247.35</v>
      </c>
      <c r="AU55" s="26">
        <v>110.17</v>
      </c>
      <c r="AV55" s="26">
        <v>23.04</v>
      </c>
      <c r="AW55" s="26">
        <v>64.13</v>
      </c>
      <c r="AX55" s="26">
        <v>344.65</v>
      </c>
      <c r="AY55" s="26">
        <v>0</v>
      </c>
      <c r="AZ55" s="26">
        <v>48.22</v>
      </c>
      <c r="BA55" s="26">
        <v>43.86</v>
      </c>
      <c r="BB55" s="26">
        <v>87.3</v>
      </c>
      <c r="BC55" s="26">
        <v>25.99</v>
      </c>
      <c r="BD55" s="26">
        <v>0.11</v>
      </c>
      <c r="BE55" s="26">
        <v>0.05</v>
      </c>
      <c r="BF55" s="26">
        <v>0.03</v>
      </c>
      <c r="BG55" s="26">
        <v>0.06</v>
      </c>
      <c r="BH55" s="26">
        <v>7.0000000000000007E-2</v>
      </c>
      <c r="BI55" s="26">
        <v>0.34</v>
      </c>
      <c r="BJ55" s="26">
        <v>0</v>
      </c>
      <c r="BK55" s="26">
        <v>1.05</v>
      </c>
      <c r="BL55" s="26">
        <v>0</v>
      </c>
      <c r="BM55" s="26">
        <v>0.31</v>
      </c>
      <c r="BN55" s="26">
        <v>0</v>
      </c>
      <c r="BO55" s="26">
        <v>0</v>
      </c>
      <c r="BP55" s="26">
        <v>0</v>
      </c>
      <c r="BQ55" s="26">
        <v>7.0000000000000007E-2</v>
      </c>
      <c r="BR55" s="26">
        <v>0.11</v>
      </c>
      <c r="BS55" s="26">
        <v>1.02</v>
      </c>
      <c r="BT55" s="26">
        <v>0</v>
      </c>
      <c r="BU55" s="26">
        <v>0</v>
      </c>
      <c r="BV55" s="26">
        <v>0.17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148.35</v>
      </c>
      <c r="CD55" s="26">
        <v>29.32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0.27</v>
      </c>
    </row>
    <row r="56" spans="1:94" s="26" customFormat="1" ht="31.5" x14ac:dyDescent="0.25">
      <c r="A56" s="26" t="str">
        <f>"12/7"</f>
        <v>12/7</v>
      </c>
      <c r="B56" s="27" t="s">
        <v>122</v>
      </c>
      <c r="C56" s="26" t="str">
        <f>"100"</f>
        <v>100</v>
      </c>
      <c r="D56" s="26">
        <v>13.72</v>
      </c>
      <c r="E56" s="26">
        <v>12.63</v>
      </c>
      <c r="F56" s="26">
        <v>2</v>
      </c>
      <c r="G56" s="26">
        <v>0.12</v>
      </c>
      <c r="H56" s="26">
        <v>8.02</v>
      </c>
      <c r="I56" s="26">
        <v>105.35375000000001</v>
      </c>
      <c r="J56" s="26">
        <v>0.74</v>
      </c>
      <c r="K56" s="26">
        <v>0</v>
      </c>
      <c r="L56" s="26">
        <v>0</v>
      </c>
      <c r="M56" s="26">
        <v>0</v>
      </c>
      <c r="N56" s="26">
        <v>1.1499999999999999</v>
      </c>
      <c r="O56" s="26">
        <v>6.84</v>
      </c>
      <c r="P56" s="26">
        <v>0.03</v>
      </c>
      <c r="Q56" s="26">
        <v>0</v>
      </c>
      <c r="R56" s="26">
        <v>0</v>
      </c>
      <c r="S56" s="26">
        <v>0.02</v>
      </c>
      <c r="T56" s="26">
        <v>1.95</v>
      </c>
      <c r="U56" s="26">
        <v>200.8</v>
      </c>
      <c r="V56" s="26">
        <v>264.75</v>
      </c>
      <c r="W56" s="26">
        <v>58.68</v>
      </c>
      <c r="X56" s="26">
        <v>43.56</v>
      </c>
      <c r="Y56" s="26">
        <v>201.96</v>
      </c>
      <c r="Z56" s="26">
        <v>0.77</v>
      </c>
      <c r="AA56" s="26">
        <v>27.13</v>
      </c>
      <c r="AB56" s="26">
        <v>5.75</v>
      </c>
      <c r="AC56" s="26">
        <v>28.15</v>
      </c>
      <c r="AD56" s="26">
        <v>0.26</v>
      </c>
      <c r="AE56" s="26">
        <v>0.09</v>
      </c>
      <c r="AF56" s="26">
        <v>0.14000000000000001</v>
      </c>
      <c r="AG56" s="26">
        <v>0.97</v>
      </c>
      <c r="AH56" s="26">
        <v>3.84</v>
      </c>
      <c r="AI56" s="26">
        <v>0.64</v>
      </c>
      <c r="AJ56" s="26">
        <v>0</v>
      </c>
      <c r="AK56" s="26">
        <v>30.97</v>
      </c>
      <c r="AL56" s="26">
        <v>30.59</v>
      </c>
      <c r="AM56" s="26">
        <v>199.99</v>
      </c>
      <c r="AN56" s="26">
        <v>123.44</v>
      </c>
      <c r="AO56" s="26">
        <v>55.62</v>
      </c>
      <c r="AP56" s="26">
        <v>93.69</v>
      </c>
      <c r="AQ56" s="26">
        <v>32.68</v>
      </c>
      <c r="AR56" s="26">
        <v>125.73</v>
      </c>
      <c r="AS56" s="26">
        <v>78.92</v>
      </c>
      <c r="AT56" s="26">
        <v>98.03</v>
      </c>
      <c r="AU56" s="26">
        <v>115.29</v>
      </c>
      <c r="AV56" s="26">
        <v>42.42</v>
      </c>
      <c r="AW56" s="26">
        <v>64.03</v>
      </c>
      <c r="AX56" s="26">
        <v>434.16</v>
      </c>
      <c r="AY56" s="26">
        <v>0.83</v>
      </c>
      <c r="AZ56" s="26">
        <v>130.66999999999999</v>
      </c>
      <c r="BA56" s="26">
        <v>101.7</v>
      </c>
      <c r="BB56" s="26">
        <v>94.15</v>
      </c>
      <c r="BC56" s="26">
        <v>46.85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0.02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0.01</v>
      </c>
      <c r="BT56" s="26">
        <v>0</v>
      </c>
      <c r="BU56" s="26">
        <v>0</v>
      </c>
      <c r="BV56" s="26">
        <v>0.05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89.6</v>
      </c>
      <c r="CD56" s="26">
        <v>28.08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0.5</v>
      </c>
    </row>
    <row r="57" spans="1:94" s="26" customFormat="1" x14ac:dyDescent="0.25">
      <c r="A57" s="26" t="str">
        <f>"-"</f>
        <v>-</v>
      </c>
      <c r="B57" s="27" t="s">
        <v>123</v>
      </c>
      <c r="C57" s="26" t="str">
        <f>"200"</f>
        <v>200</v>
      </c>
      <c r="D57" s="26">
        <v>1</v>
      </c>
      <c r="E57" s="26">
        <v>0</v>
      </c>
      <c r="F57" s="26">
        <v>0.2</v>
      </c>
      <c r="G57" s="26">
        <v>0</v>
      </c>
      <c r="H57" s="26">
        <v>20.6</v>
      </c>
      <c r="I57" s="26">
        <v>86.47999999999999</v>
      </c>
      <c r="J57" s="26">
        <v>0</v>
      </c>
      <c r="K57" s="26">
        <v>0</v>
      </c>
      <c r="L57" s="26">
        <v>0</v>
      </c>
      <c r="M57" s="26">
        <v>0</v>
      </c>
      <c r="N57" s="26">
        <v>19.8</v>
      </c>
      <c r="O57" s="26">
        <v>0.4</v>
      </c>
      <c r="P57" s="26">
        <v>0.4</v>
      </c>
      <c r="Q57" s="26">
        <v>0</v>
      </c>
      <c r="R57" s="26">
        <v>0</v>
      </c>
      <c r="S57" s="26">
        <v>1</v>
      </c>
      <c r="T57" s="26">
        <v>0.6</v>
      </c>
      <c r="U57" s="26">
        <v>12</v>
      </c>
      <c r="V57" s="26">
        <v>240</v>
      </c>
      <c r="W57" s="26">
        <v>14</v>
      </c>
      <c r="X57" s="26">
        <v>8</v>
      </c>
      <c r="Y57" s="26">
        <v>14</v>
      </c>
      <c r="Z57" s="26">
        <v>2.8</v>
      </c>
      <c r="AA57" s="26">
        <v>0</v>
      </c>
      <c r="AB57" s="26">
        <v>0</v>
      </c>
      <c r="AC57" s="26">
        <v>0</v>
      </c>
      <c r="AD57" s="26">
        <v>0.2</v>
      </c>
      <c r="AE57" s="26">
        <v>0.02</v>
      </c>
      <c r="AF57" s="26">
        <v>0.02</v>
      </c>
      <c r="AG57" s="26">
        <v>0.2</v>
      </c>
      <c r="AH57" s="26">
        <v>0.4</v>
      </c>
      <c r="AI57" s="26">
        <v>4</v>
      </c>
      <c r="AJ57" s="26">
        <v>0.4</v>
      </c>
      <c r="AK57" s="26">
        <v>0</v>
      </c>
      <c r="AL57" s="26">
        <v>0</v>
      </c>
      <c r="AM57" s="26">
        <v>28</v>
      </c>
      <c r="AN57" s="26">
        <v>28</v>
      </c>
      <c r="AO57" s="26">
        <v>4</v>
      </c>
      <c r="AP57" s="26">
        <v>16</v>
      </c>
      <c r="AQ57" s="26">
        <v>4</v>
      </c>
      <c r="AR57" s="26">
        <v>14</v>
      </c>
      <c r="AS57" s="26">
        <v>26</v>
      </c>
      <c r="AT57" s="26">
        <v>16</v>
      </c>
      <c r="AU57" s="26">
        <v>116</v>
      </c>
      <c r="AV57" s="26">
        <v>10</v>
      </c>
      <c r="AW57" s="26">
        <v>22</v>
      </c>
      <c r="AX57" s="26">
        <v>64</v>
      </c>
      <c r="AY57" s="26">
        <v>0</v>
      </c>
      <c r="AZ57" s="26">
        <v>20</v>
      </c>
      <c r="BA57" s="26">
        <v>24</v>
      </c>
      <c r="BB57" s="26">
        <v>10</v>
      </c>
      <c r="BC57" s="26">
        <v>8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176.2</v>
      </c>
      <c r="CD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</row>
    <row r="58" spans="1:94" s="26" customFormat="1" x14ac:dyDescent="0.25">
      <c r="A58" s="26" t="str">
        <f>"-"</f>
        <v>-</v>
      </c>
      <c r="B58" s="27" t="s">
        <v>93</v>
      </c>
      <c r="C58" s="26" t="str">
        <f>"60"</f>
        <v>60</v>
      </c>
      <c r="D58" s="26">
        <v>3.97</v>
      </c>
      <c r="E58" s="26">
        <v>0</v>
      </c>
      <c r="F58" s="26">
        <v>0.39</v>
      </c>
      <c r="G58" s="26">
        <v>0.39</v>
      </c>
      <c r="H58" s="26">
        <v>28.14</v>
      </c>
      <c r="I58" s="26">
        <v>134.34059999999999</v>
      </c>
      <c r="J58" s="26">
        <v>0</v>
      </c>
      <c r="K58" s="26">
        <v>0</v>
      </c>
      <c r="L58" s="26">
        <v>0</v>
      </c>
      <c r="M58" s="26">
        <v>0</v>
      </c>
      <c r="N58" s="26">
        <v>0.66</v>
      </c>
      <c r="O58" s="26">
        <v>27.36</v>
      </c>
      <c r="P58" s="26">
        <v>0.12</v>
      </c>
      <c r="Q58" s="26">
        <v>0</v>
      </c>
      <c r="R58" s="26">
        <v>0</v>
      </c>
      <c r="S58" s="26">
        <v>0</v>
      </c>
      <c r="T58" s="26">
        <v>1.08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305.37</v>
      </c>
      <c r="AN58" s="26">
        <v>101.27</v>
      </c>
      <c r="AO58" s="26">
        <v>60.03</v>
      </c>
      <c r="AP58" s="26">
        <v>120.06</v>
      </c>
      <c r="AQ58" s="26">
        <v>45.41</v>
      </c>
      <c r="AR58" s="26">
        <v>217.15</v>
      </c>
      <c r="AS58" s="26">
        <v>134.68</v>
      </c>
      <c r="AT58" s="26">
        <v>187.92</v>
      </c>
      <c r="AU58" s="26">
        <v>155.03</v>
      </c>
      <c r="AV58" s="26">
        <v>81.430000000000007</v>
      </c>
      <c r="AW58" s="26">
        <v>144.07</v>
      </c>
      <c r="AX58" s="26">
        <v>1204.78</v>
      </c>
      <c r="AY58" s="26">
        <v>0</v>
      </c>
      <c r="AZ58" s="26">
        <v>392.54</v>
      </c>
      <c r="BA58" s="26">
        <v>170.69</v>
      </c>
      <c r="BB58" s="26">
        <v>113.27</v>
      </c>
      <c r="BC58" s="26">
        <v>89.78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0.05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0.04</v>
      </c>
      <c r="BT58" s="26">
        <v>0</v>
      </c>
      <c r="BU58" s="26">
        <v>0</v>
      </c>
      <c r="BV58" s="26">
        <v>0.17</v>
      </c>
      <c r="BW58" s="26">
        <v>0.01</v>
      </c>
      <c r="BX58" s="26">
        <v>0</v>
      </c>
      <c r="BY58" s="26">
        <v>0</v>
      </c>
      <c r="BZ58" s="26">
        <v>0</v>
      </c>
      <c r="CA58" s="26">
        <v>0</v>
      </c>
      <c r="CB58" s="26">
        <v>23.46</v>
      </c>
      <c r="CD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</row>
    <row r="59" spans="1:94" s="24" customFormat="1" x14ac:dyDescent="0.25">
      <c r="A59" s="24" t="str">
        <f>"-"</f>
        <v>-</v>
      </c>
      <c r="B59" s="25" t="s">
        <v>94</v>
      </c>
      <c r="C59" s="24" t="str">
        <f>"40"</f>
        <v>40</v>
      </c>
      <c r="D59" s="24">
        <v>2.64</v>
      </c>
      <c r="E59" s="24">
        <v>0</v>
      </c>
      <c r="F59" s="24">
        <v>0.48</v>
      </c>
      <c r="G59" s="24">
        <v>0.48</v>
      </c>
      <c r="H59" s="24">
        <v>16.68</v>
      </c>
      <c r="I59" s="24">
        <v>77.352000000000004</v>
      </c>
      <c r="J59" s="24">
        <v>0.08</v>
      </c>
      <c r="K59" s="24">
        <v>0</v>
      </c>
      <c r="L59" s="24">
        <v>0</v>
      </c>
      <c r="M59" s="24">
        <v>0</v>
      </c>
      <c r="N59" s="24">
        <v>0.48</v>
      </c>
      <c r="O59" s="24">
        <v>12.88</v>
      </c>
      <c r="P59" s="24">
        <v>3.32</v>
      </c>
      <c r="Q59" s="24">
        <v>0</v>
      </c>
      <c r="R59" s="24">
        <v>0</v>
      </c>
      <c r="S59" s="24">
        <v>0.4</v>
      </c>
      <c r="T59" s="24">
        <v>1</v>
      </c>
      <c r="U59" s="24">
        <v>244</v>
      </c>
      <c r="V59" s="24">
        <v>98</v>
      </c>
      <c r="W59" s="24">
        <v>14</v>
      </c>
      <c r="X59" s="24">
        <v>18.8</v>
      </c>
      <c r="Y59" s="24">
        <v>63.2</v>
      </c>
      <c r="Z59" s="24">
        <v>1.56</v>
      </c>
      <c r="AA59" s="24">
        <v>0</v>
      </c>
      <c r="AB59" s="24">
        <v>2</v>
      </c>
      <c r="AC59" s="24">
        <v>0.4</v>
      </c>
      <c r="AD59" s="24">
        <v>0.56000000000000005</v>
      </c>
      <c r="AE59" s="24">
        <v>7.0000000000000007E-2</v>
      </c>
      <c r="AF59" s="24">
        <v>0.03</v>
      </c>
      <c r="AG59" s="24">
        <v>0.28000000000000003</v>
      </c>
      <c r="AH59" s="24">
        <v>0.8</v>
      </c>
      <c r="AI59" s="24">
        <v>0</v>
      </c>
      <c r="AJ59" s="24">
        <v>0</v>
      </c>
      <c r="AK59" s="24">
        <v>0</v>
      </c>
      <c r="AL59" s="24">
        <v>0</v>
      </c>
      <c r="AM59" s="24">
        <v>170.8</v>
      </c>
      <c r="AN59" s="24">
        <v>89.2</v>
      </c>
      <c r="AO59" s="24">
        <v>37.200000000000003</v>
      </c>
      <c r="AP59" s="24">
        <v>79.2</v>
      </c>
      <c r="AQ59" s="24">
        <v>32</v>
      </c>
      <c r="AR59" s="24">
        <v>148.4</v>
      </c>
      <c r="AS59" s="24">
        <v>118.8</v>
      </c>
      <c r="AT59" s="24">
        <v>116.4</v>
      </c>
      <c r="AU59" s="24">
        <v>185.6</v>
      </c>
      <c r="AV59" s="24">
        <v>49.6</v>
      </c>
      <c r="AW59" s="24">
        <v>124</v>
      </c>
      <c r="AX59" s="24">
        <v>611.6</v>
      </c>
      <c r="AY59" s="24">
        <v>0</v>
      </c>
      <c r="AZ59" s="24">
        <v>210.4</v>
      </c>
      <c r="BA59" s="24">
        <v>116.4</v>
      </c>
      <c r="BB59" s="24">
        <v>72</v>
      </c>
      <c r="BC59" s="24">
        <v>52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0.06</v>
      </c>
      <c r="BL59" s="24">
        <v>0</v>
      </c>
      <c r="BM59" s="24">
        <v>0</v>
      </c>
      <c r="BN59" s="24">
        <v>0.01</v>
      </c>
      <c r="BO59" s="24">
        <v>0</v>
      </c>
      <c r="BP59" s="24">
        <v>0</v>
      </c>
      <c r="BQ59" s="24">
        <v>0</v>
      </c>
      <c r="BR59" s="24">
        <v>0</v>
      </c>
      <c r="BS59" s="24">
        <v>0.04</v>
      </c>
      <c r="BT59" s="24">
        <v>0</v>
      </c>
      <c r="BU59" s="24">
        <v>0</v>
      </c>
      <c r="BV59" s="24">
        <v>0.19</v>
      </c>
      <c r="BW59" s="24">
        <v>0.03</v>
      </c>
      <c r="BX59" s="24">
        <v>0</v>
      </c>
      <c r="BY59" s="24">
        <v>0</v>
      </c>
      <c r="BZ59" s="24">
        <v>0</v>
      </c>
      <c r="CA59" s="24">
        <v>0</v>
      </c>
      <c r="CB59" s="24">
        <v>18.8</v>
      </c>
      <c r="CD59" s="24">
        <v>0.33</v>
      </c>
      <c r="CF59" s="24">
        <v>0</v>
      </c>
      <c r="CG59" s="24">
        <v>0</v>
      </c>
      <c r="CH59" s="24">
        <v>0</v>
      </c>
      <c r="CI59" s="24">
        <v>0</v>
      </c>
      <c r="CJ59" s="24">
        <v>0</v>
      </c>
      <c r="CK59" s="24">
        <v>0</v>
      </c>
      <c r="CL59" s="24">
        <v>0</v>
      </c>
      <c r="CM59" s="24">
        <v>0</v>
      </c>
      <c r="CN59" s="24">
        <v>0</v>
      </c>
      <c r="CO59" s="24">
        <v>0</v>
      </c>
      <c r="CP59" s="24">
        <v>0</v>
      </c>
    </row>
    <row r="60" spans="1:94" s="28" customFormat="1" x14ac:dyDescent="0.25">
      <c r="B60" s="29" t="s">
        <v>104</v>
      </c>
      <c r="D60" s="28">
        <v>32.72</v>
      </c>
      <c r="E60" s="28">
        <v>13.29</v>
      </c>
      <c r="F60" s="28">
        <v>19.600000000000001</v>
      </c>
      <c r="G60" s="28">
        <v>13.74</v>
      </c>
      <c r="H60" s="28">
        <v>150.96</v>
      </c>
      <c r="I60" s="28">
        <v>892.4</v>
      </c>
      <c r="J60" s="28">
        <v>5.18</v>
      </c>
      <c r="K60" s="28">
        <v>7.25</v>
      </c>
      <c r="L60" s="28">
        <v>0</v>
      </c>
      <c r="M60" s="28">
        <v>0</v>
      </c>
      <c r="N60" s="28">
        <v>48.84</v>
      </c>
      <c r="O60" s="28">
        <v>88.13</v>
      </c>
      <c r="P60" s="28">
        <v>13.99</v>
      </c>
      <c r="Q60" s="28">
        <v>0</v>
      </c>
      <c r="R60" s="28">
        <v>0</v>
      </c>
      <c r="S60" s="28">
        <v>3.42</v>
      </c>
      <c r="T60" s="28">
        <v>10.78</v>
      </c>
      <c r="U60" s="28">
        <v>996</v>
      </c>
      <c r="V60" s="28">
        <v>2601.67</v>
      </c>
      <c r="W60" s="28">
        <v>229.27</v>
      </c>
      <c r="X60" s="28">
        <v>178.04</v>
      </c>
      <c r="Y60" s="28">
        <v>538.88</v>
      </c>
      <c r="Z60" s="28">
        <v>12.4</v>
      </c>
      <c r="AA60" s="28">
        <v>49.63</v>
      </c>
      <c r="AB60" s="28">
        <v>3353.03</v>
      </c>
      <c r="AC60" s="28">
        <v>640.64</v>
      </c>
      <c r="AD60" s="28">
        <v>6.78</v>
      </c>
      <c r="AE60" s="28">
        <v>0.61</v>
      </c>
      <c r="AF60" s="28">
        <v>0.46</v>
      </c>
      <c r="AG60" s="28">
        <v>5.36</v>
      </c>
      <c r="AH60" s="28">
        <v>12.2</v>
      </c>
      <c r="AI60" s="28">
        <v>65.680000000000007</v>
      </c>
      <c r="AJ60" s="28">
        <v>0.4</v>
      </c>
      <c r="AK60" s="28">
        <v>67.61</v>
      </c>
      <c r="AL60" s="28">
        <v>66.760000000000005</v>
      </c>
      <c r="AM60" s="28">
        <v>1285.21</v>
      </c>
      <c r="AN60" s="28">
        <v>906.63</v>
      </c>
      <c r="AO60" s="28">
        <v>258.27999999999997</v>
      </c>
      <c r="AP60" s="28">
        <v>647.97</v>
      </c>
      <c r="AQ60" s="28">
        <v>233.2</v>
      </c>
      <c r="AR60" s="28">
        <v>887.78</v>
      </c>
      <c r="AS60" s="28">
        <v>754.18</v>
      </c>
      <c r="AT60" s="28">
        <v>1169.3800000000001</v>
      </c>
      <c r="AU60" s="28">
        <v>1442.59</v>
      </c>
      <c r="AV60" s="28">
        <v>340.24</v>
      </c>
      <c r="AW60" s="28">
        <v>693.19</v>
      </c>
      <c r="AX60" s="28">
        <v>3746.63</v>
      </c>
      <c r="AY60" s="28">
        <v>0.83</v>
      </c>
      <c r="AZ60" s="28">
        <v>1020.82</v>
      </c>
      <c r="BA60" s="28">
        <v>713.83</v>
      </c>
      <c r="BB60" s="28">
        <v>581.11</v>
      </c>
      <c r="BC60" s="28">
        <v>305.14</v>
      </c>
      <c r="BD60" s="28">
        <v>0.11</v>
      </c>
      <c r="BE60" s="28">
        <v>0.05</v>
      </c>
      <c r="BF60" s="28">
        <v>0.03</v>
      </c>
      <c r="BG60" s="28">
        <v>0.06</v>
      </c>
      <c r="BH60" s="28">
        <v>7.0000000000000007E-2</v>
      </c>
      <c r="BI60" s="28">
        <v>0.34</v>
      </c>
      <c r="BJ60" s="28">
        <v>0</v>
      </c>
      <c r="BK60" s="28">
        <v>1.93</v>
      </c>
      <c r="BL60" s="28">
        <v>0</v>
      </c>
      <c r="BM60" s="28">
        <v>0.78</v>
      </c>
      <c r="BN60" s="28">
        <v>0.04</v>
      </c>
      <c r="BO60" s="28">
        <v>0.08</v>
      </c>
      <c r="BP60" s="28">
        <v>0</v>
      </c>
      <c r="BQ60" s="28">
        <v>7.0000000000000007E-2</v>
      </c>
      <c r="BR60" s="28">
        <v>0.12</v>
      </c>
      <c r="BS60" s="28">
        <v>3.84</v>
      </c>
      <c r="BT60" s="28">
        <v>0</v>
      </c>
      <c r="BU60" s="28">
        <v>0</v>
      </c>
      <c r="BV60" s="28">
        <v>7.17</v>
      </c>
      <c r="BW60" s="28">
        <v>7.0000000000000007E-2</v>
      </c>
      <c r="BX60" s="28">
        <v>0</v>
      </c>
      <c r="BY60" s="28">
        <v>0</v>
      </c>
      <c r="BZ60" s="28">
        <v>0</v>
      </c>
      <c r="CA60" s="28">
        <v>0</v>
      </c>
      <c r="CB60" s="28">
        <v>909.28</v>
      </c>
      <c r="CC60" s="28">
        <f>$I$60/$I$61*100</f>
        <v>70.515910330059342</v>
      </c>
      <c r="CD60" s="28">
        <v>608.46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3</v>
      </c>
      <c r="CP60" s="28">
        <v>1.77</v>
      </c>
    </row>
    <row r="61" spans="1:94" s="28" customFormat="1" x14ac:dyDescent="0.25">
      <c r="B61" s="29" t="s">
        <v>105</v>
      </c>
      <c r="D61" s="28">
        <v>42.77</v>
      </c>
      <c r="E61" s="28">
        <v>16.23</v>
      </c>
      <c r="F61" s="28">
        <v>26.43</v>
      </c>
      <c r="G61" s="28">
        <v>14.6</v>
      </c>
      <c r="H61" s="28">
        <v>220.04</v>
      </c>
      <c r="I61" s="28">
        <v>1265.53</v>
      </c>
      <c r="J61" s="28">
        <v>9.65</v>
      </c>
      <c r="K61" s="28">
        <v>7.36</v>
      </c>
      <c r="L61" s="28">
        <v>0</v>
      </c>
      <c r="M61" s="28">
        <v>0</v>
      </c>
      <c r="N61" s="28">
        <v>69.81</v>
      </c>
      <c r="O61" s="28">
        <v>133.18</v>
      </c>
      <c r="P61" s="28">
        <v>17.059999999999999</v>
      </c>
      <c r="Q61" s="28">
        <v>0</v>
      </c>
      <c r="R61" s="28">
        <v>0</v>
      </c>
      <c r="S61" s="28">
        <v>3.72</v>
      </c>
      <c r="T61" s="28">
        <v>13.83</v>
      </c>
      <c r="U61" s="28">
        <v>1557.21</v>
      </c>
      <c r="V61" s="28">
        <v>2826.77</v>
      </c>
      <c r="W61" s="28">
        <v>353.66</v>
      </c>
      <c r="X61" s="28">
        <v>206.08</v>
      </c>
      <c r="Y61" s="28">
        <v>680.31</v>
      </c>
      <c r="Z61" s="28">
        <v>13.69</v>
      </c>
      <c r="AA61" s="28">
        <v>73.63</v>
      </c>
      <c r="AB61" s="28">
        <v>3374.03</v>
      </c>
      <c r="AC61" s="28">
        <v>685.34</v>
      </c>
      <c r="AD61" s="28">
        <v>7.71</v>
      </c>
      <c r="AE61" s="28">
        <v>0.72</v>
      </c>
      <c r="AF61" s="28">
        <v>0.61</v>
      </c>
      <c r="AG61" s="28">
        <v>5.96</v>
      </c>
      <c r="AH61" s="28">
        <v>14.61</v>
      </c>
      <c r="AI61" s="28">
        <v>66.2</v>
      </c>
      <c r="AJ61" s="28">
        <v>0.4</v>
      </c>
      <c r="AK61" s="28">
        <v>222.8</v>
      </c>
      <c r="AL61" s="28">
        <v>220.02</v>
      </c>
      <c r="AM61" s="28">
        <v>2090.87</v>
      </c>
      <c r="AN61" s="28">
        <v>1308.54</v>
      </c>
      <c r="AO61" s="28">
        <v>435.53</v>
      </c>
      <c r="AP61" s="28">
        <v>990.44</v>
      </c>
      <c r="AQ61" s="28">
        <v>355.71</v>
      </c>
      <c r="AR61" s="28">
        <v>1412.81</v>
      </c>
      <c r="AS61" s="28">
        <v>1010.45</v>
      </c>
      <c r="AT61" s="28">
        <v>1499.48</v>
      </c>
      <c r="AU61" s="28">
        <v>1758.47</v>
      </c>
      <c r="AV61" s="28">
        <v>486.36</v>
      </c>
      <c r="AW61" s="28">
        <v>965.59</v>
      </c>
      <c r="AX61" s="28">
        <v>5864.69</v>
      </c>
      <c r="AY61" s="28">
        <v>0.83</v>
      </c>
      <c r="AZ61" s="28">
        <v>1715.59</v>
      </c>
      <c r="BA61" s="28">
        <v>1059.19</v>
      </c>
      <c r="BB61" s="28">
        <v>950.2</v>
      </c>
      <c r="BC61" s="28">
        <v>483.66</v>
      </c>
      <c r="BD61" s="28">
        <v>0.23</v>
      </c>
      <c r="BE61" s="28">
        <v>0.11</v>
      </c>
      <c r="BF61" s="28">
        <v>0.06</v>
      </c>
      <c r="BG61" s="28">
        <v>0.13</v>
      </c>
      <c r="BH61" s="28">
        <v>0.15</v>
      </c>
      <c r="BI61" s="28">
        <v>0.69</v>
      </c>
      <c r="BJ61" s="28">
        <v>0</v>
      </c>
      <c r="BK61" s="28">
        <v>2.95</v>
      </c>
      <c r="BL61" s="28">
        <v>0</v>
      </c>
      <c r="BM61" s="28">
        <v>1.0900000000000001</v>
      </c>
      <c r="BN61" s="28">
        <v>0.05</v>
      </c>
      <c r="BO61" s="28">
        <v>0.08</v>
      </c>
      <c r="BP61" s="28">
        <v>0</v>
      </c>
      <c r="BQ61" s="28">
        <v>0.13</v>
      </c>
      <c r="BR61" s="28">
        <v>0.23</v>
      </c>
      <c r="BS61" s="28">
        <v>4.67</v>
      </c>
      <c r="BT61" s="28">
        <v>0</v>
      </c>
      <c r="BU61" s="28">
        <v>0</v>
      </c>
      <c r="BV61" s="28">
        <v>7.4</v>
      </c>
      <c r="BW61" s="28">
        <v>0.09</v>
      </c>
      <c r="BX61" s="28">
        <v>0</v>
      </c>
      <c r="BY61" s="28">
        <v>0</v>
      </c>
      <c r="BZ61" s="28">
        <v>0</v>
      </c>
      <c r="CA61" s="28">
        <v>0</v>
      </c>
      <c r="CB61" s="28">
        <v>1355.71</v>
      </c>
      <c r="CD61" s="28">
        <v>635.96</v>
      </c>
      <c r="CF61" s="28">
        <v>0</v>
      </c>
      <c r="CG61" s="28">
        <v>0</v>
      </c>
      <c r="CH61" s="28">
        <v>0</v>
      </c>
      <c r="CI61" s="28">
        <v>0</v>
      </c>
      <c r="CJ61" s="28">
        <v>0</v>
      </c>
      <c r="CK61" s="28">
        <v>0</v>
      </c>
      <c r="CL61" s="28">
        <v>0</v>
      </c>
      <c r="CM61" s="28">
        <v>0</v>
      </c>
      <c r="CN61" s="28">
        <v>0</v>
      </c>
      <c r="CO61" s="28">
        <v>19.25</v>
      </c>
      <c r="CP61" s="28">
        <v>2.77</v>
      </c>
    </row>
    <row r="62" spans="1:94" x14ac:dyDescent="0.25">
      <c r="B62" s="23" t="s">
        <v>124</v>
      </c>
    </row>
    <row r="63" spans="1:94" x14ac:dyDescent="0.25">
      <c r="B63" s="23" t="s">
        <v>89</v>
      </c>
    </row>
    <row r="64" spans="1:94" s="26" customFormat="1" ht="31.5" x14ac:dyDescent="0.25">
      <c r="A64" s="26" t="str">
        <f>"8/5"</f>
        <v>8/5</v>
      </c>
      <c r="B64" s="27" t="s">
        <v>125</v>
      </c>
      <c r="C64" s="26" t="str">
        <f>"200"</f>
        <v>200</v>
      </c>
      <c r="D64" s="26">
        <v>33.799999999999997</v>
      </c>
      <c r="E64" s="26">
        <v>32.520000000000003</v>
      </c>
      <c r="F64" s="26">
        <v>19.2</v>
      </c>
      <c r="G64" s="26">
        <v>2.02</v>
      </c>
      <c r="H64" s="26">
        <v>26.85</v>
      </c>
      <c r="I64" s="26">
        <v>418.46491500000002</v>
      </c>
      <c r="J64" s="26">
        <v>10.56</v>
      </c>
      <c r="K64" s="26">
        <v>1.3</v>
      </c>
      <c r="L64" s="26">
        <v>0</v>
      </c>
      <c r="M64" s="26">
        <v>0</v>
      </c>
      <c r="N64" s="26">
        <v>17.95</v>
      </c>
      <c r="O64" s="26">
        <v>8.4600000000000009</v>
      </c>
      <c r="P64" s="26">
        <v>0.44</v>
      </c>
      <c r="Q64" s="26">
        <v>0</v>
      </c>
      <c r="R64" s="26">
        <v>0</v>
      </c>
      <c r="S64" s="26">
        <v>2.2400000000000002</v>
      </c>
      <c r="T64" s="26">
        <v>3.02</v>
      </c>
      <c r="U64" s="26">
        <v>79.27</v>
      </c>
      <c r="V64" s="26">
        <v>215.12</v>
      </c>
      <c r="W64" s="26">
        <v>284.64</v>
      </c>
      <c r="X64" s="26">
        <v>41.54</v>
      </c>
      <c r="Y64" s="26">
        <v>369.24</v>
      </c>
      <c r="Z64" s="26">
        <v>1.03</v>
      </c>
      <c r="AA64" s="26">
        <v>112.1</v>
      </c>
      <c r="AB64" s="26">
        <v>56.16</v>
      </c>
      <c r="AC64" s="26">
        <v>128.4</v>
      </c>
      <c r="AD64" s="26">
        <v>1.51</v>
      </c>
      <c r="AE64" s="26">
        <v>0.08</v>
      </c>
      <c r="AF64" s="26">
        <v>0.46</v>
      </c>
      <c r="AG64" s="26">
        <v>0.82</v>
      </c>
      <c r="AH64" s="26">
        <v>7.88</v>
      </c>
      <c r="AI64" s="26">
        <v>0.47</v>
      </c>
      <c r="AJ64" s="26">
        <v>0</v>
      </c>
      <c r="AK64" s="26">
        <v>0</v>
      </c>
      <c r="AL64" s="26">
        <v>0</v>
      </c>
      <c r="AM64" s="26">
        <v>186.37</v>
      </c>
      <c r="AN64" s="26">
        <v>103.84</v>
      </c>
      <c r="AO64" s="26">
        <v>51.59</v>
      </c>
      <c r="AP64" s="26">
        <v>87.5</v>
      </c>
      <c r="AQ64" s="26">
        <v>30.15</v>
      </c>
      <c r="AR64" s="26">
        <v>118.48</v>
      </c>
      <c r="AS64" s="26">
        <v>95.95</v>
      </c>
      <c r="AT64" s="26">
        <v>123.18</v>
      </c>
      <c r="AU64" s="26">
        <v>140.33000000000001</v>
      </c>
      <c r="AV64" s="26">
        <v>53.52</v>
      </c>
      <c r="AW64" s="26">
        <v>76.69</v>
      </c>
      <c r="AX64" s="26">
        <v>529.95000000000005</v>
      </c>
      <c r="AY64" s="26">
        <v>1.06</v>
      </c>
      <c r="AZ64" s="26">
        <v>158.54</v>
      </c>
      <c r="BA64" s="26">
        <v>135.97999999999999</v>
      </c>
      <c r="BB64" s="26">
        <v>71.84</v>
      </c>
      <c r="BC64" s="26">
        <v>50.58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0.12</v>
      </c>
      <c r="BL64" s="26">
        <v>0</v>
      </c>
      <c r="BM64" s="26">
        <v>0.08</v>
      </c>
      <c r="BN64" s="26">
        <v>0.01</v>
      </c>
      <c r="BO64" s="26">
        <v>0.01</v>
      </c>
      <c r="BP64" s="26">
        <v>0</v>
      </c>
      <c r="BQ64" s="26">
        <v>0</v>
      </c>
      <c r="BR64" s="26">
        <v>0</v>
      </c>
      <c r="BS64" s="26">
        <v>0.45</v>
      </c>
      <c r="BT64" s="26">
        <v>0</v>
      </c>
      <c r="BU64" s="26">
        <v>0</v>
      </c>
      <c r="BV64" s="26">
        <v>1.1299999999999999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147.43</v>
      </c>
      <c r="CD64" s="26">
        <v>121.46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13</v>
      </c>
      <c r="CP64" s="26">
        <v>1</v>
      </c>
    </row>
    <row r="65" spans="1:94" s="26" customFormat="1" x14ac:dyDescent="0.25">
      <c r="A65" s="26" t="str">
        <f>"-"</f>
        <v>-</v>
      </c>
      <c r="B65" s="27" t="s">
        <v>126</v>
      </c>
      <c r="C65" s="26" t="str">
        <f>"20"</f>
        <v>20</v>
      </c>
      <c r="D65" s="26">
        <v>1.44</v>
      </c>
      <c r="E65" s="26">
        <v>1.44</v>
      </c>
      <c r="F65" s="26">
        <v>1.7</v>
      </c>
      <c r="G65" s="26">
        <v>0</v>
      </c>
      <c r="H65" s="26">
        <v>11.1</v>
      </c>
      <c r="I65" s="26">
        <v>63.48</v>
      </c>
      <c r="J65" s="26">
        <v>1.04</v>
      </c>
      <c r="K65" s="26">
        <v>0</v>
      </c>
      <c r="L65" s="26">
        <v>1.04</v>
      </c>
      <c r="M65" s="26">
        <v>0</v>
      </c>
      <c r="N65" s="26">
        <v>11.1</v>
      </c>
      <c r="O65" s="26">
        <v>0</v>
      </c>
      <c r="P65" s="26">
        <v>0</v>
      </c>
      <c r="Q65" s="26">
        <v>0</v>
      </c>
      <c r="R65" s="26">
        <v>0</v>
      </c>
      <c r="S65" s="26">
        <v>0.08</v>
      </c>
      <c r="T65" s="26">
        <v>0.36</v>
      </c>
      <c r="U65" s="26">
        <v>26</v>
      </c>
      <c r="V65" s="26">
        <v>73</v>
      </c>
      <c r="W65" s="26">
        <v>61.4</v>
      </c>
      <c r="X65" s="26">
        <v>6.8</v>
      </c>
      <c r="Y65" s="26">
        <v>43.8</v>
      </c>
      <c r="Z65" s="26">
        <v>0.04</v>
      </c>
      <c r="AA65" s="26">
        <v>8.4</v>
      </c>
      <c r="AB65" s="26">
        <v>6</v>
      </c>
      <c r="AC65" s="26">
        <v>9.4</v>
      </c>
      <c r="AD65" s="26">
        <v>0.04</v>
      </c>
      <c r="AE65" s="26">
        <v>0.01</v>
      </c>
      <c r="AF65" s="26">
        <v>0.08</v>
      </c>
      <c r="AG65" s="26">
        <v>0.04</v>
      </c>
      <c r="AH65" s="26">
        <v>0.36</v>
      </c>
      <c r="AI65" s="26">
        <v>0.2</v>
      </c>
      <c r="AJ65" s="26">
        <v>0</v>
      </c>
      <c r="AK65" s="26">
        <v>90.6</v>
      </c>
      <c r="AL65" s="26">
        <v>83.6</v>
      </c>
      <c r="AM65" s="26">
        <v>107.6</v>
      </c>
      <c r="AN65" s="26">
        <v>108</v>
      </c>
      <c r="AO65" s="26">
        <v>33</v>
      </c>
      <c r="AP65" s="26">
        <v>60.8</v>
      </c>
      <c r="AQ65" s="26">
        <v>19</v>
      </c>
      <c r="AR65" s="26">
        <v>64</v>
      </c>
      <c r="AS65" s="26">
        <v>47.2</v>
      </c>
      <c r="AT65" s="26">
        <v>48</v>
      </c>
      <c r="AU65" s="26">
        <v>106</v>
      </c>
      <c r="AV65" s="26">
        <v>34</v>
      </c>
      <c r="AW65" s="26">
        <v>28</v>
      </c>
      <c r="AX65" s="26">
        <v>318.2</v>
      </c>
      <c r="AY65" s="26">
        <v>0</v>
      </c>
      <c r="AZ65" s="26">
        <v>156</v>
      </c>
      <c r="BA65" s="26">
        <v>83.6</v>
      </c>
      <c r="BB65" s="26">
        <v>67.599999999999994</v>
      </c>
      <c r="BC65" s="26">
        <v>13.8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0.49</v>
      </c>
      <c r="BT65" s="26">
        <v>0</v>
      </c>
      <c r="BU65" s="26">
        <v>0</v>
      </c>
      <c r="BV65" s="26">
        <v>0.04</v>
      </c>
      <c r="BW65" s="26">
        <v>0.01</v>
      </c>
      <c r="BX65" s="26">
        <v>0.02</v>
      </c>
      <c r="BY65" s="26">
        <v>0</v>
      </c>
      <c r="BZ65" s="26">
        <v>0</v>
      </c>
      <c r="CA65" s="26">
        <v>0</v>
      </c>
      <c r="CB65" s="26">
        <v>5.32</v>
      </c>
      <c r="CD65" s="26">
        <v>9.4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</row>
    <row r="66" spans="1:94" s="26" customFormat="1" x14ac:dyDescent="0.25">
      <c r="A66" s="26" t="str">
        <f>"29/10"</f>
        <v>29/10</v>
      </c>
      <c r="B66" s="27" t="s">
        <v>92</v>
      </c>
      <c r="C66" s="26" t="str">
        <f>"200"</f>
        <v>200</v>
      </c>
      <c r="D66" s="26">
        <v>0.12</v>
      </c>
      <c r="E66" s="26">
        <v>0</v>
      </c>
      <c r="F66" s="26">
        <v>0.02</v>
      </c>
      <c r="G66" s="26">
        <v>0.02</v>
      </c>
      <c r="H66" s="26">
        <v>9.83</v>
      </c>
      <c r="I66" s="26">
        <v>38.659836097560984</v>
      </c>
      <c r="J66" s="26">
        <v>0</v>
      </c>
      <c r="K66" s="26">
        <v>0</v>
      </c>
      <c r="L66" s="26">
        <v>0</v>
      </c>
      <c r="M66" s="26">
        <v>0</v>
      </c>
      <c r="N66" s="26">
        <v>9.6999999999999993</v>
      </c>
      <c r="O66" s="26">
        <v>0</v>
      </c>
      <c r="P66" s="26">
        <v>0.13</v>
      </c>
      <c r="Q66" s="26">
        <v>0</v>
      </c>
      <c r="R66" s="26">
        <v>0</v>
      </c>
      <c r="S66" s="26">
        <v>0.28000000000000003</v>
      </c>
      <c r="T66" s="26">
        <v>0.06</v>
      </c>
      <c r="U66" s="26">
        <v>0.63</v>
      </c>
      <c r="V66" s="26">
        <v>8.16</v>
      </c>
      <c r="W66" s="26">
        <v>2.1800000000000002</v>
      </c>
      <c r="X66" s="26">
        <v>0.56000000000000005</v>
      </c>
      <c r="Y66" s="26">
        <v>1</v>
      </c>
      <c r="Z66" s="26">
        <v>0.06</v>
      </c>
      <c r="AA66" s="26">
        <v>0</v>
      </c>
      <c r="AB66" s="26">
        <v>0.44</v>
      </c>
      <c r="AC66" s="26">
        <v>0.1</v>
      </c>
      <c r="AD66" s="26">
        <v>0.01</v>
      </c>
      <c r="AE66" s="26">
        <v>0</v>
      </c>
      <c r="AF66" s="26">
        <v>0</v>
      </c>
      <c r="AG66" s="26">
        <v>0</v>
      </c>
      <c r="AH66" s="26">
        <v>0.01</v>
      </c>
      <c r="AI66" s="26">
        <v>0.78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199.45</v>
      </c>
      <c r="CD66" s="26">
        <v>7.0000000000000007E-2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9.76</v>
      </c>
      <c r="CP66" s="26">
        <v>0</v>
      </c>
    </row>
    <row r="67" spans="1:94" s="26" customFormat="1" x14ac:dyDescent="0.25">
      <c r="A67" s="26" t="str">
        <f>"-"</f>
        <v>-</v>
      </c>
      <c r="B67" s="27" t="s">
        <v>93</v>
      </c>
      <c r="C67" s="26" t="str">
        <f>"45"</f>
        <v>45</v>
      </c>
      <c r="D67" s="26">
        <v>2.98</v>
      </c>
      <c r="E67" s="26">
        <v>0</v>
      </c>
      <c r="F67" s="26">
        <v>0.3</v>
      </c>
      <c r="G67" s="26">
        <v>0.3</v>
      </c>
      <c r="H67" s="26">
        <v>21.11</v>
      </c>
      <c r="I67" s="26">
        <v>100.75545</v>
      </c>
      <c r="J67" s="26">
        <v>0</v>
      </c>
      <c r="K67" s="26">
        <v>0</v>
      </c>
      <c r="L67" s="26">
        <v>0</v>
      </c>
      <c r="M67" s="26">
        <v>0</v>
      </c>
      <c r="N67" s="26">
        <v>0.5</v>
      </c>
      <c r="O67" s="26">
        <v>20.52</v>
      </c>
      <c r="P67" s="26">
        <v>0.09</v>
      </c>
      <c r="Q67" s="26">
        <v>0</v>
      </c>
      <c r="R67" s="26">
        <v>0</v>
      </c>
      <c r="S67" s="26">
        <v>0</v>
      </c>
      <c r="T67" s="26">
        <v>0.81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229.03</v>
      </c>
      <c r="AN67" s="26">
        <v>75.95</v>
      </c>
      <c r="AO67" s="26">
        <v>45.02</v>
      </c>
      <c r="AP67" s="26">
        <v>90.05</v>
      </c>
      <c r="AQ67" s="26">
        <v>34.06</v>
      </c>
      <c r="AR67" s="26">
        <v>162.86000000000001</v>
      </c>
      <c r="AS67" s="26">
        <v>101.01</v>
      </c>
      <c r="AT67" s="26">
        <v>140.94</v>
      </c>
      <c r="AU67" s="26">
        <v>116.28</v>
      </c>
      <c r="AV67" s="26">
        <v>61.07</v>
      </c>
      <c r="AW67" s="26">
        <v>108.05</v>
      </c>
      <c r="AX67" s="26">
        <v>903.58</v>
      </c>
      <c r="AY67" s="26">
        <v>0</v>
      </c>
      <c r="AZ67" s="26">
        <v>294.41000000000003</v>
      </c>
      <c r="BA67" s="26">
        <v>128.02000000000001</v>
      </c>
      <c r="BB67" s="26">
        <v>84.96</v>
      </c>
      <c r="BC67" s="26">
        <v>67.34</v>
      </c>
      <c r="BD67" s="26">
        <v>0</v>
      </c>
      <c r="BE67" s="26">
        <v>0</v>
      </c>
      <c r="BF67" s="26">
        <v>0</v>
      </c>
      <c r="BG67" s="26">
        <v>0</v>
      </c>
      <c r="BH67" s="26">
        <v>0</v>
      </c>
      <c r="BI67" s="26">
        <v>0</v>
      </c>
      <c r="BJ67" s="26">
        <v>0</v>
      </c>
      <c r="BK67" s="26">
        <v>0.04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0.03</v>
      </c>
      <c r="BT67" s="26">
        <v>0</v>
      </c>
      <c r="BU67" s="26">
        <v>0</v>
      </c>
      <c r="BV67" s="26">
        <v>0.12</v>
      </c>
      <c r="BW67" s="26">
        <v>0.01</v>
      </c>
      <c r="BX67" s="26">
        <v>0</v>
      </c>
      <c r="BY67" s="26">
        <v>0</v>
      </c>
      <c r="BZ67" s="26">
        <v>0</v>
      </c>
      <c r="CA67" s="26">
        <v>0</v>
      </c>
      <c r="CB67" s="26">
        <v>17.600000000000001</v>
      </c>
      <c r="CD67" s="26">
        <v>0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</v>
      </c>
    </row>
    <row r="68" spans="1:94" s="24" customFormat="1" x14ac:dyDescent="0.25">
      <c r="A68" s="24" t="str">
        <f>"-"</f>
        <v>-</v>
      </c>
      <c r="B68" s="25" t="s">
        <v>94</v>
      </c>
      <c r="C68" s="24" t="str">
        <f>"35"</f>
        <v>35</v>
      </c>
      <c r="D68" s="24">
        <v>2.31</v>
      </c>
      <c r="E68" s="24">
        <v>0</v>
      </c>
      <c r="F68" s="24">
        <v>0.42</v>
      </c>
      <c r="G68" s="24">
        <v>0.42</v>
      </c>
      <c r="H68" s="24">
        <v>14.6</v>
      </c>
      <c r="I68" s="24">
        <v>67.682999999999993</v>
      </c>
      <c r="J68" s="24">
        <v>7.0000000000000007E-2</v>
      </c>
      <c r="K68" s="24">
        <v>0</v>
      </c>
      <c r="L68" s="24">
        <v>0</v>
      </c>
      <c r="M68" s="24">
        <v>0</v>
      </c>
      <c r="N68" s="24">
        <v>0.42</v>
      </c>
      <c r="O68" s="24">
        <v>11.27</v>
      </c>
      <c r="P68" s="24">
        <v>2.91</v>
      </c>
      <c r="Q68" s="24">
        <v>0</v>
      </c>
      <c r="R68" s="24">
        <v>0</v>
      </c>
      <c r="S68" s="24">
        <v>0.35</v>
      </c>
      <c r="T68" s="24">
        <v>0.88</v>
      </c>
      <c r="U68" s="24">
        <v>213.5</v>
      </c>
      <c r="V68" s="24">
        <v>85.75</v>
      </c>
      <c r="W68" s="24">
        <v>12.25</v>
      </c>
      <c r="X68" s="24">
        <v>16.45</v>
      </c>
      <c r="Y68" s="24">
        <v>55.3</v>
      </c>
      <c r="Z68" s="24">
        <v>1.37</v>
      </c>
      <c r="AA68" s="24">
        <v>0</v>
      </c>
      <c r="AB68" s="24">
        <v>1.75</v>
      </c>
      <c r="AC68" s="24">
        <v>0.35</v>
      </c>
      <c r="AD68" s="24">
        <v>0.49</v>
      </c>
      <c r="AE68" s="24">
        <v>0.06</v>
      </c>
      <c r="AF68" s="24">
        <v>0.03</v>
      </c>
      <c r="AG68" s="24">
        <v>0.25</v>
      </c>
      <c r="AH68" s="24">
        <v>0.7</v>
      </c>
      <c r="AI68" s="24">
        <v>0</v>
      </c>
      <c r="AJ68" s="24">
        <v>0</v>
      </c>
      <c r="AK68" s="24">
        <v>0</v>
      </c>
      <c r="AL68" s="24">
        <v>0</v>
      </c>
      <c r="AM68" s="24">
        <v>149.44999999999999</v>
      </c>
      <c r="AN68" s="24">
        <v>78.05</v>
      </c>
      <c r="AO68" s="24">
        <v>32.549999999999997</v>
      </c>
      <c r="AP68" s="24">
        <v>69.3</v>
      </c>
      <c r="AQ68" s="24">
        <v>28</v>
      </c>
      <c r="AR68" s="24">
        <v>129.85</v>
      </c>
      <c r="AS68" s="24">
        <v>103.95</v>
      </c>
      <c r="AT68" s="24">
        <v>101.85</v>
      </c>
      <c r="AU68" s="24">
        <v>162.4</v>
      </c>
      <c r="AV68" s="24">
        <v>43.4</v>
      </c>
      <c r="AW68" s="24">
        <v>108.5</v>
      </c>
      <c r="AX68" s="24">
        <v>535.15</v>
      </c>
      <c r="AY68" s="24">
        <v>0</v>
      </c>
      <c r="AZ68" s="24">
        <v>184.1</v>
      </c>
      <c r="BA68" s="24">
        <v>101.85</v>
      </c>
      <c r="BB68" s="24">
        <v>63</v>
      </c>
      <c r="BC68" s="24">
        <v>45.5</v>
      </c>
      <c r="BD68" s="24">
        <v>0</v>
      </c>
      <c r="BE68" s="24"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0</v>
      </c>
      <c r="BK68" s="24">
        <v>0.05</v>
      </c>
      <c r="BL68" s="24">
        <v>0</v>
      </c>
      <c r="BM68" s="24">
        <v>0</v>
      </c>
      <c r="BN68" s="24">
        <v>0.01</v>
      </c>
      <c r="BO68" s="24">
        <v>0</v>
      </c>
      <c r="BP68" s="24">
        <v>0</v>
      </c>
      <c r="BQ68" s="24">
        <v>0</v>
      </c>
      <c r="BR68" s="24">
        <v>0</v>
      </c>
      <c r="BS68" s="24">
        <v>0.04</v>
      </c>
      <c r="BT68" s="24">
        <v>0</v>
      </c>
      <c r="BU68" s="24">
        <v>0</v>
      </c>
      <c r="BV68" s="24">
        <v>0.17</v>
      </c>
      <c r="BW68" s="24">
        <v>0.03</v>
      </c>
      <c r="BX68" s="24">
        <v>0</v>
      </c>
      <c r="BY68" s="24">
        <v>0</v>
      </c>
      <c r="BZ68" s="24">
        <v>0</v>
      </c>
      <c r="CA68" s="24">
        <v>0</v>
      </c>
      <c r="CB68" s="24">
        <v>16.45</v>
      </c>
      <c r="CD68" s="24">
        <v>0.28999999999999998</v>
      </c>
      <c r="CF68" s="24">
        <v>0</v>
      </c>
      <c r="CG68" s="24">
        <v>0</v>
      </c>
      <c r="CH68" s="24">
        <v>0</v>
      </c>
      <c r="CI68" s="24">
        <v>0</v>
      </c>
      <c r="CJ68" s="24">
        <v>0</v>
      </c>
      <c r="CK68" s="24">
        <v>0</v>
      </c>
      <c r="CL68" s="24">
        <v>0</v>
      </c>
      <c r="CM68" s="24">
        <v>0</v>
      </c>
      <c r="CN68" s="24">
        <v>0</v>
      </c>
      <c r="CO68" s="24">
        <v>0</v>
      </c>
      <c r="CP68" s="24">
        <v>0</v>
      </c>
    </row>
    <row r="69" spans="1:94" s="28" customFormat="1" x14ac:dyDescent="0.25">
      <c r="B69" s="29" t="s">
        <v>95</v>
      </c>
      <c r="D69" s="28">
        <v>40.64</v>
      </c>
      <c r="E69" s="28">
        <v>33.96</v>
      </c>
      <c r="F69" s="28">
        <v>21.64</v>
      </c>
      <c r="G69" s="28">
        <v>2.76</v>
      </c>
      <c r="H69" s="28">
        <v>83.49</v>
      </c>
      <c r="I69" s="28">
        <v>689.04</v>
      </c>
      <c r="J69" s="28">
        <v>11.67</v>
      </c>
      <c r="K69" s="28">
        <v>1.3</v>
      </c>
      <c r="L69" s="28">
        <v>1.04</v>
      </c>
      <c r="M69" s="28">
        <v>0</v>
      </c>
      <c r="N69" s="28">
        <v>39.659999999999997</v>
      </c>
      <c r="O69" s="28">
        <v>40.25</v>
      </c>
      <c r="P69" s="28">
        <v>3.57</v>
      </c>
      <c r="Q69" s="28">
        <v>0</v>
      </c>
      <c r="R69" s="28">
        <v>0</v>
      </c>
      <c r="S69" s="28">
        <v>2.95</v>
      </c>
      <c r="T69" s="28">
        <v>5.12</v>
      </c>
      <c r="U69" s="28">
        <v>319.39999999999998</v>
      </c>
      <c r="V69" s="28">
        <v>382.03</v>
      </c>
      <c r="W69" s="28">
        <v>360.47</v>
      </c>
      <c r="X69" s="28">
        <v>65.349999999999994</v>
      </c>
      <c r="Y69" s="28">
        <v>469.34</v>
      </c>
      <c r="Z69" s="28">
        <v>2.4900000000000002</v>
      </c>
      <c r="AA69" s="28">
        <v>120.5</v>
      </c>
      <c r="AB69" s="28">
        <v>64.349999999999994</v>
      </c>
      <c r="AC69" s="28">
        <v>138.25</v>
      </c>
      <c r="AD69" s="28">
        <v>2.0499999999999998</v>
      </c>
      <c r="AE69" s="28">
        <v>0.16</v>
      </c>
      <c r="AF69" s="28">
        <v>0.56999999999999995</v>
      </c>
      <c r="AG69" s="28">
        <v>1.1100000000000001</v>
      </c>
      <c r="AH69" s="28">
        <v>8.9499999999999993</v>
      </c>
      <c r="AI69" s="28">
        <v>1.45</v>
      </c>
      <c r="AJ69" s="28">
        <v>0</v>
      </c>
      <c r="AK69" s="28">
        <v>90.6</v>
      </c>
      <c r="AL69" s="28">
        <v>83.6</v>
      </c>
      <c r="AM69" s="28">
        <v>672.45</v>
      </c>
      <c r="AN69" s="28">
        <v>365.85</v>
      </c>
      <c r="AO69" s="28">
        <v>162.16999999999999</v>
      </c>
      <c r="AP69" s="28">
        <v>307.64999999999998</v>
      </c>
      <c r="AQ69" s="28">
        <v>111.21</v>
      </c>
      <c r="AR69" s="28">
        <v>475.2</v>
      </c>
      <c r="AS69" s="28">
        <v>348.11</v>
      </c>
      <c r="AT69" s="28">
        <v>413.97</v>
      </c>
      <c r="AU69" s="28">
        <v>525.01</v>
      </c>
      <c r="AV69" s="28">
        <v>192</v>
      </c>
      <c r="AW69" s="28">
        <v>321.25</v>
      </c>
      <c r="AX69" s="28">
        <v>2286.88</v>
      </c>
      <c r="AY69" s="28">
        <v>1.06</v>
      </c>
      <c r="AZ69" s="28">
        <v>793.04</v>
      </c>
      <c r="BA69" s="28">
        <v>449.45</v>
      </c>
      <c r="BB69" s="28">
        <v>287.39</v>
      </c>
      <c r="BC69" s="28">
        <v>177.22</v>
      </c>
      <c r="BD69" s="28">
        <v>0</v>
      </c>
      <c r="BE69" s="28">
        <v>0</v>
      </c>
      <c r="BF69" s="28">
        <v>0</v>
      </c>
      <c r="BG69" s="28">
        <v>0</v>
      </c>
      <c r="BH69" s="28">
        <v>0</v>
      </c>
      <c r="BI69" s="28">
        <v>0</v>
      </c>
      <c r="BJ69" s="28">
        <v>0</v>
      </c>
      <c r="BK69" s="28">
        <v>0.2</v>
      </c>
      <c r="BL69" s="28">
        <v>0</v>
      </c>
      <c r="BM69" s="28">
        <v>0.08</v>
      </c>
      <c r="BN69" s="28">
        <v>0.01</v>
      </c>
      <c r="BO69" s="28">
        <v>0.01</v>
      </c>
      <c r="BP69" s="28">
        <v>0</v>
      </c>
      <c r="BQ69" s="28">
        <v>0</v>
      </c>
      <c r="BR69" s="28">
        <v>0.01</v>
      </c>
      <c r="BS69" s="28">
        <v>1.01</v>
      </c>
      <c r="BT69" s="28">
        <v>0</v>
      </c>
      <c r="BU69" s="28">
        <v>0</v>
      </c>
      <c r="BV69" s="28">
        <v>1.46</v>
      </c>
      <c r="BW69" s="28">
        <v>0.05</v>
      </c>
      <c r="BX69" s="28">
        <v>0.02</v>
      </c>
      <c r="BY69" s="28">
        <v>0</v>
      </c>
      <c r="BZ69" s="28">
        <v>0</v>
      </c>
      <c r="CA69" s="28">
        <v>0</v>
      </c>
      <c r="CB69" s="28">
        <v>386.24</v>
      </c>
      <c r="CC69" s="28">
        <f>$I$69/$I$79*100</f>
        <v>42.796718073576265</v>
      </c>
      <c r="CD69" s="28">
        <v>131.22</v>
      </c>
      <c r="CF69" s="28">
        <v>0</v>
      </c>
      <c r="CG69" s="28">
        <v>0</v>
      </c>
      <c r="CH69" s="28">
        <v>0</v>
      </c>
      <c r="CI69" s="28">
        <v>0</v>
      </c>
      <c r="CJ69" s="28">
        <v>0</v>
      </c>
      <c r="CK69" s="28">
        <v>0</v>
      </c>
      <c r="CL69" s="28">
        <v>0</v>
      </c>
      <c r="CM69" s="28">
        <v>0</v>
      </c>
      <c r="CN69" s="28">
        <v>0</v>
      </c>
      <c r="CO69" s="28">
        <v>22.76</v>
      </c>
      <c r="CP69" s="28">
        <v>1</v>
      </c>
    </row>
    <row r="70" spans="1:94" x14ac:dyDescent="0.25">
      <c r="B70" s="23" t="s">
        <v>96</v>
      </c>
    </row>
    <row r="71" spans="1:94" s="26" customFormat="1" ht="63" x14ac:dyDescent="0.25">
      <c r="A71" s="26" t="str">
        <f>"41/1"</f>
        <v>41/1</v>
      </c>
      <c r="B71" s="27" t="s">
        <v>127</v>
      </c>
      <c r="C71" s="26" t="str">
        <f>"100"</f>
        <v>100</v>
      </c>
      <c r="D71" s="26">
        <v>1.4</v>
      </c>
      <c r="E71" s="26">
        <v>0</v>
      </c>
      <c r="F71" s="26">
        <v>6.13</v>
      </c>
      <c r="G71" s="26">
        <v>6.13</v>
      </c>
      <c r="H71" s="26">
        <v>10.35</v>
      </c>
      <c r="I71" s="26">
        <v>100.96029775999999</v>
      </c>
      <c r="J71" s="26">
        <v>0.8</v>
      </c>
      <c r="K71" s="26">
        <v>3.9</v>
      </c>
      <c r="L71" s="26">
        <v>0.8</v>
      </c>
      <c r="M71" s="26">
        <v>0</v>
      </c>
      <c r="N71" s="26">
        <v>1.97</v>
      </c>
      <c r="O71" s="26">
        <v>7.13</v>
      </c>
      <c r="P71" s="26">
        <v>1.25</v>
      </c>
      <c r="Q71" s="26">
        <v>0</v>
      </c>
      <c r="R71" s="26">
        <v>0</v>
      </c>
      <c r="S71" s="26">
        <v>0.33</v>
      </c>
      <c r="T71" s="26">
        <v>2.33</v>
      </c>
      <c r="U71" s="26">
        <v>496.9</v>
      </c>
      <c r="V71" s="26">
        <v>300.77</v>
      </c>
      <c r="W71" s="26">
        <v>16.940000000000001</v>
      </c>
      <c r="X71" s="26">
        <v>16.739999999999998</v>
      </c>
      <c r="Y71" s="26">
        <v>41.78</v>
      </c>
      <c r="Z71" s="26">
        <v>0.71</v>
      </c>
      <c r="AA71" s="26">
        <v>0</v>
      </c>
      <c r="AB71" s="26">
        <v>17.75</v>
      </c>
      <c r="AC71" s="26">
        <v>3.11</v>
      </c>
      <c r="AD71" s="26">
        <v>2.75</v>
      </c>
      <c r="AE71" s="26">
        <v>0.06</v>
      </c>
      <c r="AF71" s="26">
        <v>0.04</v>
      </c>
      <c r="AG71" s="26">
        <v>0.56999999999999995</v>
      </c>
      <c r="AH71" s="26">
        <v>1.08</v>
      </c>
      <c r="AI71" s="26">
        <v>4.75</v>
      </c>
      <c r="AJ71" s="26">
        <v>0</v>
      </c>
      <c r="AK71" s="26">
        <v>0</v>
      </c>
      <c r="AL71" s="26">
        <v>0</v>
      </c>
      <c r="AM71" s="26">
        <v>24.96</v>
      </c>
      <c r="AN71" s="26">
        <v>29.95</v>
      </c>
      <c r="AO71" s="26">
        <v>4.99</v>
      </c>
      <c r="AP71" s="26">
        <v>19.96</v>
      </c>
      <c r="AQ71" s="26">
        <v>9.98</v>
      </c>
      <c r="AR71" s="26">
        <v>20.46</v>
      </c>
      <c r="AS71" s="26">
        <v>28.95</v>
      </c>
      <c r="AT71" s="26">
        <v>79.86</v>
      </c>
      <c r="AU71" s="26">
        <v>34.94</v>
      </c>
      <c r="AV71" s="26">
        <v>7.01</v>
      </c>
      <c r="AW71" s="26">
        <v>20.47</v>
      </c>
      <c r="AX71" s="26">
        <v>109.81</v>
      </c>
      <c r="AY71" s="26">
        <v>0</v>
      </c>
      <c r="AZ71" s="26">
        <v>14.97</v>
      </c>
      <c r="BA71" s="26">
        <v>13.48</v>
      </c>
      <c r="BB71" s="26">
        <v>14.97</v>
      </c>
      <c r="BC71" s="26">
        <v>6.49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0.4</v>
      </c>
      <c r="BL71" s="26">
        <v>0</v>
      </c>
      <c r="BM71" s="26">
        <v>0.25</v>
      </c>
      <c r="BN71" s="26">
        <v>0.02</v>
      </c>
      <c r="BO71" s="26">
        <v>0.04</v>
      </c>
      <c r="BP71" s="26">
        <v>0</v>
      </c>
      <c r="BQ71" s="26">
        <v>0</v>
      </c>
      <c r="BR71" s="26">
        <v>0</v>
      </c>
      <c r="BS71" s="26">
        <v>1.48</v>
      </c>
      <c r="BT71" s="26">
        <v>0</v>
      </c>
      <c r="BU71" s="26">
        <v>0</v>
      </c>
      <c r="BV71" s="26">
        <v>3.52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80.06</v>
      </c>
      <c r="CD71" s="26">
        <v>2.96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0.5</v>
      </c>
    </row>
    <row r="72" spans="1:94" s="26" customFormat="1" ht="31.5" x14ac:dyDescent="0.25">
      <c r="A72" s="26" t="str">
        <f>"10/2"</f>
        <v>10/2</v>
      </c>
      <c r="B72" s="27" t="s">
        <v>128</v>
      </c>
      <c r="C72" s="26" t="str">
        <f>"250"</f>
        <v>250</v>
      </c>
      <c r="D72" s="26">
        <v>2.23</v>
      </c>
      <c r="E72" s="26">
        <v>0.13</v>
      </c>
      <c r="F72" s="26">
        <v>5.38</v>
      </c>
      <c r="G72" s="26">
        <v>5.36</v>
      </c>
      <c r="H72" s="26">
        <v>15.66</v>
      </c>
      <c r="I72" s="26">
        <v>117.68119499999999</v>
      </c>
      <c r="J72" s="26">
        <v>1.3</v>
      </c>
      <c r="K72" s="26">
        <v>3.25</v>
      </c>
      <c r="L72" s="26">
        <v>0</v>
      </c>
      <c r="M72" s="26">
        <v>0</v>
      </c>
      <c r="N72" s="26">
        <v>3.44</v>
      </c>
      <c r="O72" s="26">
        <v>10.3</v>
      </c>
      <c r="P72" s="26">
        <v>1.92</v>
      </c>
      <c r="Q72" s="26">
        <v>0</v>
      </c>
      <c r="R72" s="26">
        <v>0</v>
      </c>
      <c r="S72" s="26">
        <v>0.41</v>
      </c>
      <c r="T72" s="26">
        <v>2.27</v>
      </c>
      <c r="U72" s="26">
        <v>370.8</v>
      </c>
      <c r="V72" s="26">
        <v>484.13</v>
      </c>
      <c r="W72" s="26">
        <v>28.59</v>
      </c>
      <c r="X72" s="26">
        <v>24.59</v>
      </c>
      <c r="Y72" s="26">
        <v>59.23</v>
      </c>
      <c r="Z72" s="26">
        <v>0.92</v>
      </c>
      <c r="AA72" s="26">
        <v>4.5</v>
      </c>
      <c r="AB72" s="26">
        <v>981.2</v>
      </c>
      <c r="AC72" s="26">
        <v>211.6</v>
      </c>
      <c r="AD72" s="26">
        <v>2.39</v>
      </c>
      <c r="AE72" s="26">
        <v>0.08</v>
      </c>
      <c r="AF72" s="26">
        <v>0.06</v>
      </c>
      <c r="AG72" s="26">
        <v>1</v>
      </c>
      <c r="AH72" s="26">
        <v>1.75</v>
      </c>
      <c r="AI72" s="26">
        <v>10.51</v>
      </c>
      <c r="AJ72" s="26">
        <v>0</v>
      </c>
      <c r="AK72" s="26">
        <v>0</v>
      </c>
      <c r="AL72" s="26">
        <v>0</v>
      </c>
      <c r="AM72" s="26">
        <v>56.59</v>
      </c>
      <c r="AN72" s="26">
        <v>61.95</v>
      </c>
      <c r="AO72" s="26">
        <v>12.31</v>
      </c>
      <c r="AP72" s="26">
        <v>42.44</v>
      </c>
      <c r="AQ72" s="26">
        <v>18.05</v>
      </c>
      <c r="AR72" s="26">
        <v>45.12</v>
      </c>
      <c r="AS72" s="26">
        <v>58.75</v>
      </c>
      <c r="AT72" s="26">
        <v>139.22999999999999</v>
      </c>
      <c r="AU72" s="26">
        <v>94.38</v>
      </c>
      <c r="AV72" s="26">
        <v>18.63</v>
      </c>
      <c r="AW72" s="26">
        <v>40.47</v>
      </c>
      <c r="AX72" s="26">
        <v>228.91</v>
      </c>
      <c r="AY72" s="26">
        <v>0</v>
      </c>
      <c r="AZ72" s="26">
        <v>35.07</v>
      </c>
      <c r="BA72" s="26">
        <v>33.229999999999997</v>
      </c>
      <c r="BB72" s="26">
        <v>35.11</v>
      </c>
      <c r="BC72" s="26">
        <v>15.46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0.32</v>
      </c>
      <c r="BL72" s="26">
        <v>0</v>
      </c>
      <c r="BM72" s="26">
        <v>0.19</v>
      </c>
      <c r="BN72" s="26">
        <v>0.01</v>
      </c>
      <c r="BO72" s="26">
        <v>0.03</v>
      </c>
      <c r="BP72" s="26">
        <v>0</v>
      </c>
      <c r="BQ72" s="26">
        <v>0</v>
      </c>
      <c r="BR72" s="26">
        <v>0</v>
      </c>
      <c r="BS72" s="26">
        <v>1.1499999999999999</v>
      </c>
      <c r="BT72" s="26">
        <v>0</v>
      </c>
      <c r="BU72" s="26">
        <v>0</v>
      </c>
      <c r="BV72" s="26">
        <v>3.03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286.88</v>
      </c>
      <c r="CD72" s="26">
        <v>168.03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0.5</v>
      </c>
    </row>
    <row r="73" spans="1:94" s="26" customFormat="1" x14ac:dyDescent="0.25">
      <c r="A73" s="26" t="str">
        <f>"11/3"</f>
        <v>11/3</v>
      </c>
      <c r="B73" s="27" t="s">
        <v>129</v>
      </c>
      <c r="C73" s="26" t="str">
        <f>"180"</f>
        <v>180</v>
      </c>
      <c r="D73" s="26">
        <v>4.2</v>
      </c>
      <c r="E73" s="26">
        <v>0</v>
      </c>
      <c r="F73" s="26">
        <v>3.42</v>
      </c>
      <c r="G73" s="26">
        <v>3.89</v>
      </c>
      <c r="H73" s="26">
        <v>20.83</v>
      </c>
      <c r="I73" s="26">
        <v>121.33900680000009</v>
      </c>
      <c r="J73" s="26">
        <v>0.46</v>
      </c>
      <c r="K73" s="26">
        <v>2.34</v>
      </c>
      <c r="L73" s="26">
        <v>0</v>
      </c>
      <c r="M73" s="26">
        <v>0</v>
      </c>
      <c r="N73" s="26">
        <v>13.82</v>
      </c>
      <c r="O73" s="26">
        <v>2.4500000000000002</v>
      </c>
      <c r="P73" s="26">
        <v>4.55</v>
      </c>
      <c r="Q73" s="26">
        <v>0</v>
      </c>
      <c r="R73" s="26">
        <v>0</v>
      </c>
      <c r="S73" s="26">
        <v>0.69</v>
      </c>
      <c r="T73" s="26">
        <v>2.2000000000000002</v>
      </c>
      <c r="U73" s="26">
        <v>205.12</v>
      </c>
      <c r="V73" s="26">
        <v>592.72</v>
      </c>
      <c r="W73" s="26">
        <v>95.84</v>
      </c>
      <c r="X73" s="26">
        <v>36.4</v>
      </c>
      <c r="Y73" s="26">
        <v>72.739999999999995</v>
      </c>
      <c r="Z73" s="26">
        <v>1.32</v>
      </c>
      <c r="AA73" s="26">
        <v>0</v>
      </c>
      <c r="AB73" s="26">
        <v>1760.64</v>
      </c>
      <c r="AC73" s="26">
        <v>366.12</v>
      </c>
      <c r="AD73" s="26">
        <v>1.94</v>
      </c>
      <c r="AE73" s="26">
        <v>0.06</v>
      </c>
      <c r="AF73" s="26">
        <v>0.08</v>
      </c>
      <c r="AG73" s="26">
        <v>1.34</v>
      </c>
      <c r="AH73" s="26">
        <v>2.2000000000000002</v>
      </c>
      <c r="AI73" s="26">
        <v>37.56</v>
      </c>
      <c r="AJ73" s="26">
        <v>0</v>
      </c>
      <c r="AK73" s="26">
        <v>0</v>
      </c>
      <c r="AL73" s="26">
        <v>0</v>
      </c>
      <c r="AM73" s="26">
        <v>157.44999999999999</v>
      </c>
      <c r="AN73" s="26">
        <v>131.87</v>
      </c>
      <c r="AO73" s="26">
        <v>48.89</v>
      </c>
      <c r="AP73" s="26">
        <v>102.23</v>
      </c>
      <c r="AQ73" s="26">
        <v>23.92</v>
      </c>
      <c r="AR73" s="26">
        <v>129.55000000000001</v>
      </c>
      <c r="AS73" s="26">
        <v>155.44</v>
      </c>
      <c r="AT73" s="26">
        <v>183.49</v>
      </c>
      <c r="AU73" s="26">
        <v>364.18</v>
      </c>
      <c r="AV73" s="26">
        <v>62.85</v>
      </c>
      <c r="AW73" s="26">
        <v>106.88</v>
      </c>
      <c r="AX73" s="26">
        <v>671.35</v>
      </c>
      <c r="AY73" s="26">
        <v>0</v>
      </c>
      <c r="AZ73" s="26">
        <v>151.04</v>
      </c>
      <c r="BA73" s="26">
        <v>135.65</v>
      </c>
      <c r="BB73" s="26">
        <v>107.39</v>
      </c>
      <c r="BC73" s="26">
        <v>47.15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0.2</v>
      </c>
      <c r="BL73" s="26">
        <v>0</v>
      </c>
      <c r="BM73" s="26">
        <v>0.13</v>
      </c>
      <c r="BN73" s="26">
        <v>0.01</v>
      </c>
      <c r="BO73" s="26">
        <v>0.02</v>
      </c>
      <c r="BP73" s="26">
        <v>0</v>
      </c>
      <c r="BQ73" s="26">
        <v>0</v>
      </c>
      <c r="BR73" s="26">
        <v>0</v>
      </c>
      <c r="BS73" s="26">
        <v>0.76</v>
      </c>
      <c r="BT73" s="26">
        <v>0</v>
      </c>
      <c r="BU73" s="26">
        <v>0</v>
      </c>
      <c r="BV73" s="26">
        <v>2.15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253.09</v>
      </c>
      <c r="CD73" s="26">
        <v>293.44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3.6</v>
      </c>
      <c r="CP73" s="26">
        <v>0.45</v>
      </c>
    </row>
    <row r="74" spans="1:94" s="26" customFormat="1" ht="31.5" x14ac:dyDescent="0.25">
      <c r="A74" s="26" t="str">
        <f>"5/9"</f>
        <v>5/9</v>
      </c>
      <c r="B74" s="27" t="s">
        <v>130</v>
      </c>
      <c r="C74" s="26" t="str">
        <f>"100"</f>
        <v>100</v>
      </c>
      <c r="D74" s="26">
        <v>14.83</v>
      </c>
      <c r="E74" s="26">
        <v>13.48</v>
      </c>
      <c r="F74" s="26">
        <v>12.44</v>
      </c>
      <c r="G74" s="26">
        <v>1.63</v>
      </c>
      <c r="H74" s="26">
        <v>9.2899999999999991</v>
      </c>
      <c r="I74" s="26">
        <v>208.69521</v>
      </c>
      <c r="J74" s="26">
        <v>4.01</v>
      </c>
      <c r="K74" s="26">
        <v>1.3</v>
      </c>
      <c r="L74" s="26">
        <v>0</v>
      </c>
      <c r="M74" s="26">
        <v>0</v>
      </c>
      <c r="N74" s="26">
        <v>1.36</v>
      </c>
      <c r="O74" s="26">
        <v>7.78</v>
      </c>
      <c r="P74" s="26">
        <v>0.15</v>
      </c>
      <c r="Q74" s="26">
        <v>0</v>
      </c>
      <c r="R74" s="26">
        <v>0</v>
      </c>
      <c r="S74" s="26">
        <v>0.03</v>
      </c>
      <c r="T74" s="26">
        <v>1.52</v>
      </c>
      <c r="U74" s="26">
        <v>383.79</v>
      </c>
      <c r="V74" s="26">
        <v>157.24</v>
      </c>
      <c r="W74" s="26">
        <v>39.96</v>
      </c>
      <c r="X74" s="26">
        <v>15.81</v>
      </c>
      <c r="Y74" s="26">
        <v>126.19</v>
      </c>
      <c r="Z74" s="26">
        <v>1.21</v>
      </c>
      <c r="AA74" s="26">
        <v>45.44</v>
      </c>
      <c r="AB74" s="26">
        <v>9.9</v>
      </c>
      <c r="AC74" s="26">
        <v>58.78</v>
      </c>
      <c r="AD74" s="26">
        <v>1.31</v>
      </c>
      <c r="AE74" s="26">
        <v>0.06</v>
      </c>
      <c r="AF74" s="26">
        <v>0.14000000000000001</v>
      </c>
      <c r="AG74" s="26">
        <v>5.19</v>
      </c>
      <c r="AH74" s="26">
        <v>9.57</v>
      </c>
      <c r="AI74" s="26">
        <v>0.33</v>
      </c>
      <c r="AJ74" s="26">
        <v>0</v>
      </c>
      <c r="AK74" s="26">
        <v>38.71</v>
      </c>
      <c r="AL74" s="26">
        <v>38.24</v>
      </c>
      <c r="AM74" s="26">
        <v>168.43</v>
      </c>
      <c r="AN74" s="26">
        <v>86.18</v>
      </c>
      <c r="AO74" s="26">
        <v>37.590000000000003</v>
      </c>
      <c r="AP74" s="26">
        <v>71.099999999999994</v>
      </c>
      <c r="AQ74" s="26">
        <v>24.76</v>
      </c>
      <c r="AR74" s="26">
        <v>105.05</v>
      </c>
      <c r="AS74" s="26">
        <v>44.4</v>
      </c>
      <c r="AT74" s="26">
        <v>59.66</v>
      </c>
      <c r="AU74" s="26">
        <v>49.6</v>
      </c>
      <c r="AV74" s="26">
        <v>26.87</v>
      </c>
      <c r="AW74" s="26">
        <v>47.39</v>
      </c>
      <c r="AX74" s="26">
        <v>402.08</v>
      </c>
      <c r="AY74" s="26">
        <v>0</v>
      </c>
      <c r="AZ74" s="26">
        <v>129.72999999999999</v>
      </c>
      <c r="BA74" s="26">
        <v>59.38</v>
      </c>
      <c r="BB74" s="26">
        <v>80</v>
      </c>
      <c r="BC74" s="26">
        <v>35.020000000000003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0.11</v>
      </c>
      <c r="BL74" s="26">
        <v>0</v>
      </c>
      <c r="BM74" s="26">
        <v>0.06</v>
      </c>
      <c r="BN74" s="26">
        <v>0</v>
      </c>
      <c r="BO74" s="26">
        <v>0.01</v>
      </c>
      <c r="BP74" s="26">
        <v>0</v>
      </c>
      <c r="BQ74" s="26">
        <v>0</v>
      </c>
      <c r="BR74" s="26">
        <v>0</v>
      </c>
      <c r="BS74" s="26">
        <v>0.37</v>
      </c>
      <c r="BT74" s="26">
        <v>0</v>
      </c>
      <c r="BU74" s="26">
        <v>0</v>
      </c>
      <c r="BV74" s="26">
        <v>0.94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74.069999999999993</v>
      </c>
      <c r="CD74" s="26">
        <v>47.09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0.5</v>
      </c>
    </row>
    <row r="75" spans="1:94" s="26" customFormat="1" x14ac:dyDescent="0.25">
      <c r="A75" s="26" t="str">
        <f>"6/10"</f>
        <v>6/10</v>
      </c>
      <c r="B75" s="27" t="s">
        <v>131</v>
      </c>
      <c r="C75" s="26" t="str">
        <f>"200"</f>
        <v>200</v>
      </c>
      <c r="D75" s="26">
        <v>1.02</v>
      </c>
      <c r="E75" s="26">
        <v>0</v>
      </c>
      <c r="F75" s="26">
        <v>0.06</v>
      </c>
      <c r="G75" s="26">
        <v>0.06</v>
      </c>
      <c r="H75" s="26">
        <v>23.18</v>
      </c>
      <c r="I75" s="26">
        <v>87.598919999999993</v>
      </c>
      <c r="J75" s="26">
        <v>0.02</v>
      </c>
      <c r="K75" s="26">
        <v>0</v>
      </c>
      <c r="L75" s="26">
        <v>0</v>
      </c>
      <c r="M75" s="26">
        <v>0</v>
      </c>
      <c r="N75" s="26">
        <v>19.190000000000001</v>
      </c>
      <c r="O75" s="26">
        <v>0.56999999999999995</v>
      </c>
      <c r="P75" s="26">
        <v>3.42</v>
      </c>
      <c r="Q75" s="26">
        <v>0</v>
      </c>
      <c r="R75" s="26">
        <v>0</v>
      </c>
      <c r="S75" s="26">
        <v>0.3</v>
      </c>
      <c r="T75" s="26">
        <v>0.81</v>
      </c>
      <c r="U75" s="26">
        <v>3.47</v>
      </c>
      <c r="V75" s="26">
        <v>340.26</v>
      </c>
      <c r="W75" s="26">
        <v>31.33</v>
      </c>
      <c r="X75" s="26">
        <v>19.95</v>
      </c>
      <c r="Y75" s="26">
        <v>27.16</v>
      </c>
      <c r="Z75" s="26">
        <v>0.65</v>
      </c>
      <c r="AA75" s="26">
        <v>0</v>
      </c>
      <c r="AB75" s="26">
        <v>630</v>
      </c>
      <c r="AC75" s="26">
        <v>116.6</v>
      </c>
      <c r="AD75" s="26">
        <v>1.1000000000000001</v>
      </c>
      <c r="AE75" s="26">
        <v>0.02</v>
      </c>
      <c r="AF75" s="26">
        <v>0.04</v>
      </c>
      <c r="AG75" s="26">
        <v>0.51</v>
      </c>
      <c r="AH75" s="26">
        <v>0.78</v>
      </c>
      <c r="AI75" s="26">
        <v>0.32</v>
      </c>
      <c r="AJ75" s="26">
        <v>0</v>
      </c>
      <c r="AK75" s="26">
        <v>0.01</v>
      </c>
      <c r="AL75" s="26">
        <v>0.01</v>
      </c>
      <c r="AM75" s="26">
        <v>0.01</v>
      </c>
      <c r="AN75" s="26">
        <v>0.02</v>
      </c>
      <c r="AO75" s="26">
        <v>0</v>
      </c>
      <c r="AP75" s="26">
        <v>0.01</v>
      </c>
      <c r="AQ75" s="26">
        <v>0</v>
      </c>
      <c r="AR75" s="26">
        <v>0.01</v>
      </c>
      <c r="AS75" s="26">
        <v>0.01</v>
      </c>
      <c r="AT75" s="26">
        <v>0.01</v>
      </c>
      <c r="AU75" s="26">
        <v>0.06</v>
      </c>
      <c r="AV75" s="26">
        <v>0</v>
      </c>
      <c r="AW75" s="26">
        <v>0.01</v>
      </c>
      <c r="AX75" s="26">
        <v>0.03</v>
      </c>
      <c r="AY75" s="26">
        <v>0</v>
      </c>
      <c r="AZ75" s="26">
        <v>0.02</v>
      </c>
      <c r="BA75" s="26">
        <v>0.01</v>
      </c>
      <c r="BB75" s="26">
        <v>0.01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0.01</v>
      </c>
      <c r="BT75" s="26">
        <v>0</v>
      </c>
      <c r="BU75" s="26">
        <v>0</v>
      </c>
      <c r="BV75" s="26">
        <v>0.01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214.01</v>
      </c>
      <c r="CD75" s="26">
        <v>105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10</v>
      </c>
      <c r="CP75" s="26">
        <v>0</v>
      </c>
    </row>
    <row r="76" spans="1:94" s="26" customFormat="1" x14ac:dyDescent="0.25">
      <c r="A76" s="26" t="str">
        <f>"-"</f>
        <v>-</v>
      </c>
      <c r="B76" s="27" t="s">
        <v>93</v>
      </c>
      <c r="C76" s="26" t="str">
        <f>"60"</f>
        <v>60</v>
      </c>
      <c r="D76" s="26">
        <v>3.97</v>
      </c>
      <c r="E76" s="26">
        <v>0</v>
      </c>
      <c r="F76" s="26">
        <v>0.39</v>
      </c>
      <c r="G76" s="26">
        <v>0.39</v>
      </c>
      <c r="H76" s="26">
        <v>28.14</v>
      </c>
      <c r="I76" s="26">
        <v>134.34059999999999</v>
      </c>
      <c r="J76" s="26">
        <v>0</v>
      </c>
      <c r="K76" s="26">
        <v>0</v>
      </c>
      <c r="L76" s="26">
        <v>0</v>
      </c>
      <c r="M76" s="26">
        <v>0</v>
      </c>
      <c r="N76" s="26">
        <v>0.66</v>
      </c>
      <c r="O76" s="26">
        <v>27.36</v>
      </c>
      <c r="P76" s="26">
        <v>0.12</v>
      </c>
      <c r="Q76" s="26">
        <v>0</v>
      </c>
      <c r="R76" s="26">
        <v>0</v>
      </c>
      <c r="S76" s="26">
        <v>0</v>
      </c>
      <c r="T76" s="26">
        <v>1.08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305.37</v>
      </c>
      <c r="AN76" s="26">
        <v>101.27</v>
      </c>
      <c r="AO76" s="26">
        <v>60.03</v>
      </c>
      <c r="AP76" s="26">
        <v>120.06</v>
      </c>
      <c r="AQ76" s="26">
        <v>45.41</v>
      </c>
      <c r="AR76" s="26">
        <v>217.15</v>
      </c>
      <c r="AS76" s="26">
        <v>134.68</v>
      </c>
      <c r="AT76" s="26">
        <v>187.92</v>
      </c>
      <c r="AU76" s="26">
        <v>155.03</v>
      </c>
      <c r="AV76" s="26">
        <v>81.430000000000007</v>
      </c>
      <c r="AW76" s="26">
        <v>144.07</v>
      </c>
      <c r="AX76" s="26">
        <v>1204.78</v>
      </c>
      <c r="AY76" s="26">
        <v>0</v>
      </c>
      <c r="AZ76" s="26">
        <v>392.54</v>
      </c>
      <c r="BA76" s="26">
        <v>170.69</v>
      </c>
      <c r="BB76" s="26">
        <v>113.27</v>
      </c>
      <c r="BC76" s="26">
        <v>89.78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0.05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0.04</v>
      </c>
      <c r="BT76" s="26">
        <v>0</v>
      </c>
      <c r="BU76" s="26">
        <v>0</v>
      </c>
      <c r="BV76" s="26">
        <v>0.17</v>
      </c>
      <c r="BW76" s="26">
        <v>0.01</v>
      </c>
      <c r="BX76" s="26">
        <v>0</v>
      </c>
      <c r="BY76" s="26">
        <v>0</v>
      </c>
      <c r="BZ76" s="26">
        <v>0</v>
      </c>
      <c r="CA76" s="26">
        <v>0</v>
      </c>
      <c r="CB76" s="26">
        <v>23.46</v>
      </c>
      <c r="CD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</row>
    <row r="77" spans="1:94" s="24" customFormat="1" x14ac:dyDescent="0.25">
      <c r="A77" s="24" t="str">
        <f>"-"</f>
        <v>-</v>
      </c>
      <c r="B77" s="25" t="s">
        <v>94</v>
      </c>
      <c r="C77" s="24" t="str">
        <f>"40"</f>
        <v>40</v>
      </c>
      <c r="D77" s="24">
        <v>2.64</v>
      </c>
      <c r="E77" s="24">
        <v>0</v>
      </c>
      <c r="F77" s="24">
        <v>0.48</v>
      </c>
      <c r="G77" s="24">
        <v>0.48</v>
      </c>
      <c r="H77" s="24">
        <v>16.68</v>
      </c>
      <c r="I77" s="24">
        <v>77.352000000000004</v>
      </c>
      <c r="J77" s="24">
        <v>0.08</v>
      </c>
      <c r="K77" s="24">
        <v>0</v>
      </c>
      <c r="L77" s="24">
        <v>0</v>
      </c>
      <c r="M77" s="24">
        <v>0</v>
      </c>
      <c r="N77" s="24">
        <v>0.48</v>
      </c>
      <c r="O77" s="24">
        <v>12.88</v>
      </c>
      <c r="P77" s="24">
        <v>3.32</v>
      </c>
      <c r="Q77" s="24">
        <v>0</v>
      </c>
      <c r="R77" s="24">
        <v>0</v>
      </c>
      <c r="S77" s="24">
        <v>0.4</v>
      </c>
      <c r="T77" s="24">
        <v>1</v>
      </c>
      <c r="U77" s="24">
        <v>244</v>
      </c>
      <c r="V77" s="24">
        <v>98</v>
      </c>
      <c r="W77" s="24">
        <v>14</v>
      </c>
      <c r="X77" s="24">
        <v>18.8</v>
      </c>
      <c r="Y77" s="24">
        <v>63.2</v>
      </c>
      <c r="Z77" s="24">
        <v>1.56</v>
      </c>
      <c r="AA77" s="24">
        <v>0</v>
      </c>
      <c r="AB77" s="24">
        <v>2</v>
      </c>
      <c r="AC77" s="24">
        <v>0.4</v>
      </c>
      <c r="AD77" s="24">
        <v>0.56000000000000005</v>
      </c>
      <c r="AE77" s="24">
        <v>7.0000000000000007E-2</v>
      </c>
      <c r="AF77" s="24">
        <v>0.03</v>
      </c>
      <c r="AG77" s="24">
        <v>0.28000000000000003</v>
      </c>
      <c r="AH77" s="24">
        <v>0.8</v>
      </c>
      <c r="AI77" s="24">
        <v>0</v>
      </c>
      <c r="AJ77" s="24">
        <v>0</v>
      </c>
      <c r="AK77" s="24">
        <v>0</v>
      </c>
      <c r="AL77" s="24">
        <v>0</v>
      </c>
      <c r="AM77" s="24">
        <v>170.8</v>
      </c>
      <c r="AN77" s="24">
        <v>89.2</v>
      </c>
      <c r="AO77" s="24">
        <v>37.200000000000003</v>
      </c>
      <c r="AP77" s="24">
        <v>79.2</v>
      </c>
      <c r="AQ77" s="24">
        <v>32</v>
      </c>
      <c r="AR77" s="24">
        <v>148.4</v>
      </c>
      <c r="AS77" s="24">
        <v>118.8</v>
      </c>
      <c r="AT77" s="24">
        <v>116.4</v>
      </c>
      <c r="AU77" s="24">
        <v>185.6</v>
      </c>
      <c r="AV77" s="24">
        <v>49.6</v>
      </c>
      <c r="AW77" s="24">
        <v>124</v>
      </c>
      <c r="AX77" s="24">
        <v>611.6</v>
      </c>
      <c r="AY77" s="24">
        <v>0</v>
      </c>
      <c r="AZ77" s="24">
        <v>210.4</v>
      </c>
      <c r="BA77" s="24">
        <v>116.4</v>
      </c>
      <c r="BB77" s="24">
        <v>72</v>
      </c>
      <c r="BC77" s="24">
        <v>52</v>
      </c>
      <c r="BD77" s="24">
        <v>0</v>
      </c>
      <c r="BE77" s="24">
        <v>0</v>
      </c>
      <c r="BF77" s="24">
        <v>0</v>
      </c>
      <c r="BG77" s="24">
        <v>0</v>
      </c>
      <c r="BH77" s="24">
        <v>0</v>
      </c>
      <c r="BI77" s="24">
        <v>0</v>
      </c>
      <c r="BJ77" s="24">
        <v>0</v>
      </c>
      <c r="BK77" s="24">
        <v>0.06</v>
      </c>
      <c r="BL77" s="24">
        <v>0</v>
      </c>
      <c r="BM77" s="24">
        <v>0</v>
      </c>
      <c r="BN77" s="24">
        <v>0.01</v>
      </c>
      <c r="BO77" s="24">
        <v>0</v>
      </c>
      <c r="BP77" s="24">
        <v>0</v>
      </c>
      <c r="BQ77" s="24">
        <v>0</v>
      </c>
      <c r="BR77" s="24">
        <v>0</v>
      </c>
      <c r="BS77" s="24">
        <v>0.04</v>
      </c>
      <c r="BT77" s="24">
        <v>0</v>
      </c>
      <c r="BU77" s="24">
        <v>0</v>
      </c>
      <c r="BV77" s="24">
        <v>0.19</v>
      </c>
      <c r="BW77" s="24">
        <v>0.03</v>
      </c>
      <c r="BX77" s="24">
        <v>0</v>
      </c>
      <c r="BY77" s="24">
        <v>0</v>
      </c>
      <c r="BZ77" s="24">
        <v>0</v>
      </c>
      <c r="CA77" s="24">
        <v>0</v>
      </c>
      <c r="CB77" s="24">
        <v>18.8</v>
      </c>
      <c r="CD77" s="24">
        <v>0.33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</row>
    <row r="78" spans="1:94" s="28" customFormat="1" x14ac:dyDescent="0.25">
      <c r="B78" s="29" t="s">
        <v>104</v>
      </c>
      <c r="D78" s="28">
        <v>30.88</v>
      </c>
      <c r="E78" s="28">
        <v>13.61</v>
      </c>
      <c r="F78" s="28">
        <v>28.9</v>
      </c>
      <c r="G78" s="28">
        <v>18.53</v>
      </c>
      <c r="H78" s="28">
        <v>141.52000000000001</v>
      </c>
      <c r="I78" s="28">
        <v>920.99</v>
      </c>
      <c r="J78" s="28">
        <v>6.82</v>
      </c>
      <c r="K78" s="28">
        <v>10.79</v>
      </c>
      <c r="L78" s="28">
        <v>0.8</v>
      </c>
      <c r="M78" s="28">
        <v>0</v>
      </c>
      <c r="N78" s="28">
        <v>54.42</v>
      </c>
      <c r="O78" s="28">
        <v>69.67</v>
      </c>
      <c r="P78" s="28">
        <v>17.43</v>
      </c>
      <c r="Q78" s="28">
        <v>0</v>
      </c>
      <c r="R78" s="28">
        <v>0</v>
      </c>
      <c r="S78" s="28">
        <v>3.35</v>
      </c>
      <c r="T78" s="28">
        <v>11.96</v>
      </c>
      <c r="U78" s="28">
        <v>1743.08</v>
      </c>
      <c r="V78" s="28">
        <v>2390.11</v>
      </c>
      <c r="W78" s="28">
        <v>250.66</v>
      </c>
      <c r="X78" s="28">
        <v>145.79</v>
      </c>
      <c r="Y78" s="28">
        <v>406.79</v>
      </c>
      <c r="Z78" s="28">
        <v>9.67</v>
      </c>
      <c r="AA78" s="28">
        <v>49.94</v>
      </c>
      <c r="AB78" s="28">
        <v>3446.49</v>
      </c>
      <c r="AC78" s="28">
        <v>764.11</v>
      </c>
      <c r="AD78" s="28">
        <v>10.35</v>
      </c>
      <c r="AE78" s="28">
        <v>0.39</v>
      </c>
      <c r="AF78" s="28">
        <v>0.41</v>
      </c>
      <c r="AG78" s="28">
        <v>9.34</v>
      </c>
      <c r="AH78" s="28">
        <v>16.79</v>
      </c>
      <c r="AI78" s="28">
        <v>68.459999999999994</v>
      </c>
      <c r="AJ78" s="28">
        <v>0</v>
      </c>
      <c r="AK78" s="28">
        <v>38.72</v>
      </c>
      <c r="AL78" s="28">
        <v>38.25</v>
      </c>
      <c r="AM78" s="28">
        <v>912.11</v>
      </c>
      <c r="AN78" s="28">
        <v>527.44000000000005</v>
      </c>
      <c r="AO78" s="28">
        <v>205.52</v>
      </c>
      <c r="AP78" s="28">
        <v>451.51</v>
      </c>
      <c r="AQ78" s="28">
        <v>158.62</v>
      </c>
      <c r="AR78" s="28">
        <v>679.25</v>
      </c>
      <c r="AS78" s="28">
        <v>566.53</v>
      </c>
      <c r="AT78" s="28">
        <v>781.57</v>
      </c>
      <c r="AU78" s="28">
        <v>1000.79</v>
      </c>
      <c r="AV78" s="28">
        <v>256.89</v>
      </c>
      <c r="AW78" s="28">
        <v>504.29</v>
      </c>
      <c r="AX78" s="28">
        <v>3291.54</v>
      </c>
      <c r="AY78" s="28">
        <v>0</v>
      </c>
      <c r="AZ78" s="28">
        <v>953.27</v>
      </c>
      <c r="BA78" s="28">
        <v>552.85</v>
      </c>
      <c r="BB78" s="28">
        <v>431.75</v>
      </c>
      <c r="BC78" s="28">
        <v>253.41</v>
      </c>
      <c r="BD78" s="28">
        <v>0</v>
      </c>
      <c r="BE78" s="28">
        <v>0</v>
      </c>
      <c r="BF78" s="28">
        <v>0</v>
      </c>
      <c r="BG78" s="28">
        <v>0</v>
      </c>
      <c r="BH78" s="28">
        <v>0</v>
      </c>
      <c r="BI78" s="28">
        <v>0.01</v>
      </c>
      <c r="BJ78" s="28">
        <v>0</v>
      </c>
      <c r="BK78" s="28">
        <v>1.1399999999999999</v>
      </c>
      <c r="BL78" s="28">
        <v>0</v>
      </c>
      <c r="BM78" s="28">
        <v>0.64</v>
      </c>
      <c r="BN78" s="28">
        <v>0.05</v>
      </c>
      <c r="BO78" s="28">
        <v>0.1</v>
      </c>
      <c r="BP78" s="28">
        <v>0</v>
      </c>
      <c r="BQ78" s="28">
        <v>0</v>
      </c>
      <c r="BR78" s="28">
        <v>0.02</v>
      </c>
      <c r="BS78" s="28">
        <v>3.85</v>
      </c>
      <c r="BT78" s="28">
        <v>0</v>
      </c>
      <c r="BU78" s="28">
        <v>0</v>
      </c>
      <c r="BV78" s="28">
        <v>9.99</v>
      </c>
      <c r="BW78" s="28">
        <v>0.05</v>
      </c>
      <c r="BX78" s="28">
        <v>0</v>
      </c>
      <c r="BY78" s="28">
        <v>0</v>
      </c>
      <c r="BZ78" s="28">
        <v>0</v>
      </c>
      <c r="CA78" s="28">
        <v>0</v>
      </c>
      <c r="CB78" s="28">
        <v>1079.81</v>
      </c>
      <c r="CC78" s="28">
        <f>$I$78/$I$79*100</f>
        <v>57.203281926423735</v>
      </c>
      <c r="CD78" s="28">
        <v>624.35</v>
      </c>
      <c r="CF78" s="28">
        <v>0</v>
      </c>
      <c r="CG78" s="28">
        <v>0</v>
      </c>
      <c r="CH78" s="28">
        <v>0</v>
      </c>
      <c r="CI78" s="28">
        <v>0</v>
      </c>
      <c r="CJ78" s="28">
        <v>0</v>
      </c>
      <c r="CK78" s="28">
        <v>0</v>
      </c>
      <c r="CL78" s="28">
        <v>0</v>
      </c>
      <c r="CM78" s="28">
        <v>0</v>
      </c>
      <c r="CN78" s="28">
        <v>0</v>
      </c>
      <c r="CO78" s="28">
        <v>13.6</v>
      </c>
      <c r="CP78" s="28">
        <v>1.95</v>
      </c>
    </row>
    <row r="79" spans="1:94" s="28" customFormat="1" x14ac:dyDescent="0.25">
      <c r="B79" s="29" t="s">
        <v>105</v>
      </c>
      <c r="D79" s="28">
        <v>71.53</v>
      </c>
      <c r="E79" s="28">
        <v>47.57</v>
      </c>
      <c r="F79" s="28">
        <v>50.53</v>
      </c>
      <c r="G79" s="28">
        <v>21.3</v>
      </c>
      <c r="H79" s="28">
        <v>225.01</v>
      </c>
      <c r="I79" s="28">
        <v>1610.03</v>
      </c>
      <c r="J79" s="28">
        <v>18.489999999999998</v>
      </c>
      <c r="K79" s="28">
        <v>12.09</v>
      </c>
      <c r="L79" s="28">
        <v>1.84</v>
      </c>
      <c r="M79" s="28">
        <v>0</v>
      </c>
      <c r="N79" s="28">
        <v>94.09</v>
      </c>
      <c r="O79" s="28">
        <v>109.92</v>
      </c>
      <c r="P79" s="28">
        <v>21</v>
      </c>
      <c r="Q79" s="28">
        <v>0</v>
      </c>
      <c r="R79" s="28">
        <v>0</v>
      </c>
      <c r="S79" s="28">
        <v>6.3</v>
      </c>
      <c r="T79" s="28">
        <v>17.079999999999998</v>
      </c>
      <c r="U79" s="28">
        <v>2062.48</v>
      </c>
      <c r="V79" s="28">
        <v>2772.14</v>
      </c>
      <c r="W79" s="28">
        <v>611.13</v>
      </c>
      <c r="X79" s="28">
        <v>211.14</v>
      </c>
      <c r="Y79" s="28">
        <v>876.12</v>
      </c>
      <c r="Z79" s="28">
        <v>12.16</v>
      </c>
      <c r="AA79" s="28">
        <v>170.44</v>
      </c>
      <c r="AB79" s="28">
        <v>3510.84</v>
      </c>
      <c r="AC79" s="28">
        <v>902.36</v>
      </c>
      <c r="AD79" s="28">
        <v>12.39</v>
      </c>
      <c r="AE79" s="28">
        <v>0.55000000000000004</v>
      </c>
      <c r="AF79" s="28">
        <v>0.98</v>
      </c>
      <c r="AG79" s="28">
        <v>10.45</v>
      </c>
      <c r="AH79" s="28">
        <v>25.73</v>
      </c>
      <c r="AI79" s="28">
        <v>69.91</v>
      </c>
      <c r="AJ79" s="28">
        <v>0</v>
      </c>
      <c r="AK79" s="28">
        <v>129.32</v>
      </c>
      <c r="AL79" s="28">
        <v>121.85</v>
      </c>
      <c r="AM79" s="28">
        <v>1584.56</v>
      </c>
      <c r="AN79" s="28">
        <v>893.28</v>
      </c>
      <c r="AO79" s="28">
        <v>367.68</v>
      </c>
      <c r="AP79" s="28">
        <v>759.16</v>
      </c>
      <c r="AQ79" s="28">
        <v>269.83999999999997</v>
      </c>
      <c r="AR79" s="28">
        <v>1154.45</v>
      </c>
      <c r="AS79" s="28">
        <v>914.64</v>
      </c>
      <c r="AT79" s="28">
        <v>1195.53</v>
      </c>
      <c r="AU79" s="28">
        <v>1525.8</v>
      </c>
      <c r="AV79" s="28">
        <v>448.89</v>
      </c>
      <c r="AW79" s="28">
        <v>825.53</v>
      </c>
      <c r="AX79" s="28">
        <v>5578.42</v>
      </c>
      <c r="AY79" s="28">
        <v>1.06</v>
      </c>
      <c r="AZ79" s="28">
        <v>1746.32</v>
      </c>
      <c r="BA79" s="28">
        <v>1002.3</v>
      </c>
      <c r="BB79" s="28">
        <v>719.15</v>
      </c>
      <c r="BC79" s="28">
        <v>430.63</v>
      </c>
      <c r="BD79" s="28">
        <v>0</v>
      </c>
      <c r="BE79" s="28">
        <v>0</v>
      </c>
      <c r="BF79" s="28">
        <v>0</v>
      </c>
      <c r="BG79" s="28">
        <v>0</v>
      </c>
      <c r="BH79" s="28">
        <v>0</v>
      </c>
      <c r="BI79" s="28">
        <v>0.01</v>
      </c>
      <c r="BJ79" s="28">
        <v>0</v>
      </c>
      <c r="BK79" s="28">
        <v>1.35</v>
      </c>
      <c r="BL79" s="28">
        <v>0</v>
      </c>
      <c r="BM79" s="28">
        <v>0.73</v>
      </c>
      <c r="BN79" s="28">
        <v>7.0000000000000007E-2</v>
      </c>
      <c r="BO79" s="28">
        <v>0.12</v>
      </c>
      <c r="BP79" s="28">
        <v>0</v>
      </c>
      <c r="BQ79" s="28">
        <v>0</v>
      </c>
      <c r="BR79" s="28">
        <v>0.02</v>
      </c>
      <c r="BS79" s="28">
        <v>4.8600000000000003</v>
      </c>
      <c r="BT79" s="28">
        <v>0</v>
      </c>
      <c r="BU79" s="28">
        <v>0</v>
      </c>
      <c r="BV79" s="28">
        <v>11.45</v>
      </c>
      <c r="BW79" s="28">
        <v>0.09</v>
      </c>
      <c r="BX79" s="28">
        <v>0.02</v>
      </c>
      <c r="BY79" s="28">
        <v>0</v>
      </c>
      <c r="BZ79" s="28">
        <v>0</v>
      </c>
      <c r="CA79" s="28">
        <v>0</v>
      </c>
      <c r="CB79" s="28">
        <v>1466.05</v>
      </c>
      <c r="CD79" s="28">
        <v>755.58</v>
      </c>
      <c r="CF79" s="28">
        <v>0</v>
      </c>
      <c r="CG79" s="28">
        <v>0</v>
      </c>
      <c r="CH79" s="28">
        <v>0</v>
      </c>
      <c r="CI79" s="28">
        <v>0</v>
      </c>
      <c r="CJ79" s="28">
        <v>0</v>
      </c>
      <c r="CK79" s="28">
        <v>0</v>
      </c>
      <c r="CL79" s="28">
        <v>0</v>
      </c>
      <c r="CM79" s="28">
        <v>0</v>
      </c>
      <c r="CN79" s="28">
        <v>0</v>
      </c>
      <c r="CO79" s="28">
        <v>36.36</v>
      </c>
      <c r="CP79" s="28">
        <v>2.95</v>
      </c>
    </row>
    <row r="80" spans="1:94" x14ac:dyDescent="0.25">
      <c r="B80" s="23" t="s">
        <v>132</v>
      </c>
    </row>
    <row r="81" spans="1:94" x14ac:dyDescent="0.25">
      <c r="B81" s="23" t="s">
        <v>89</v>
      </c>
    </row>
    <row r="82" spans="1:94" s="26" customFormat="1" ht="31.5" x14ac:dyDescent="0.25">
      <c r="A82" s="26" t="str">
        <f>"2/6"</f>
        <v>2/6</v>
      </c>
      <c r="B82" s="27" t="s">
        <v>133</v>
      </c>
      <c r="C82" s="26" t="str">
        <f>"200"</f>
        <v>200</v>
      </c>
      <c r="D82" s="26">
        <v>19.46</v>
      </c>
      <c r="E82" s="26">
        <v>20.7</v>
      </c>
      <c r="F82" s="26">
        <v>21.19</v>
      </c>
      <c r="G82" s="26">
        <v>0</v>
      </c>
      <c r="H82" s="26">
        <v>3.39</v>
      </c>
      <c r="I82" s="26">
        <v>281.63846799999999</v>
      </c>
      <c r="J82" s="26">
        <v>8.9</v>
      </c>
      <c r="K82" s="26">
        <v>0.15</v>
      </c>
      <c r="L82" s="26">
        <v>0</v>
      </c>
      <c r="M82" s="26">
        <v>0</v>
      </c>
      <c r="N82" s="26">
        <v>3.39</v>
      </c>
      <c r="O82" s="26">
        <v>0</v>
      </c>
      <c r="P82" s="26">
        <v>0</v>
      </c>
      <c r="Q82" s="26">
        <v>0</v>
      </c>
      <c r="R82" s="26">
        <v>0</v>
      </c>
      <c r="S82" s="26">
        <v>0.06</v>
      </c>
      <c r="T82" s="26">
        <v>2.98</v>
      </c>
      <c r="U82" s="26">
        <v>616.65</v>
      </c>
      <c r="V82" s="26">
        <v>257.39</v>
      </c>
      <c r="W82" s="26">
        <v>135.4</v>
      </c>
      <c r="X82" s="26">
        <v>22.55</v>
      </c>
      <c r="Y82" s="26">
        <v>296.10000000000002</v>
      </c>
      <c r="Z82" s="26">
        <v>3.35</v>
      </c>
      <c r="AA82" s="26">
        <v>248.4</v>
      </c>
      <c r="AB82" s="26">
        <v>93.2</v>
      </c>
      <c r="AC82" s="26">
        <v>433.6</v>
      </c>
      <c r="AD82" s="26">
        <v>0.97</v>
      </c>
      <c r="AE82" s="26">
        <v>0.09</v>
      </c>
      <c r="AF82" s="26">
        <v>0.6</v>
      </c>
      <c r="AG82" s="26">
        <v>0.28999999999999998</v>
      </c>
      <c r="AH82" s="26">
        <v>5.85</v>
      </c>
      <c r="AI82" s="26">
        <v>0.28999999999999998</v>
      </c>
      <c r="AJ82" s="26">
        <v>0</v>
      </c>
      <c r="AK82" s="26">
        <v>87.03</v>
      </c>
      <c r="AL82" s="26">
        <v>85.93</v>
      </c>
      <c r="AM82" s="26">
        <v>1671.9</v>
      </c>
      <c r="AN82" s="26">
        <v>1390.97</v>
      </c>
      <c r="AO82" s="26">
        <v>637.22</v>
      </c>
      <c r="AP82" s="26">
        <v>930.4</v>
      </c>
      <c r="AQ82" s="26">
        <v>312.7</v>
      </c>
      <c r="AR82" s="26">
        <v>997.57</v>
      </c>
      <c r="AS82" s="26">
        <v>1003.47</v>
      </c>
      <c r="AT82" s="26">
        <v>1111.3800000000001</v>
      </c>
      <c r="AU82" s="26">
        <v>1736.64</v>
      </c>
      <c r="AV82" s="26">
        <v>481.7</v>
      </c>
      <c r="AW82" s="26">
        <v>588.14</v>
      </c>
      <c r="AX82" s="26">
        <v>2509.27</v>
      </c>
      <c r="AY82" s="26">
        <v>19.739999999999998</v>
      </c>
      <c r="AZ82" s="26">
        <v>561.52</v>
      </c>
      <c r="BA82" s="26">
        <v>1312.03</v>
      </c>
      <c r="BB82" s="26">
        <v>769.05</v>
      </c>
      <c r="BC82" s="26">
        <v>427.23</v>
      </c>
      <c r="BD82" s="26">
        <v>0.17</v>
      </c>
      <c r="BE82" s="26">
        <v>0.08</v>
      </c>
      <c r="BF82" s="26">
        <v>0.04</v>
      </c>
      <c r="BG82" s="26">
        <v>0.09</v>
      </c>
      <c r="BH82" s="26">
        <v>0.11</v>
      </c>
      <c r="BI82" s="26">
        <v>0.49</v>
      </c>
      <c r="BJ82" s="26">
        <v>0</v>
      </c>
      <c r="BK82" s="26">
        <v>1.36</v>
      </c>
      <c r="BL82" s="26">
        <v>0</v>
      </c>
      <c r="BM82" s="26">
        <v>0.42</v>
      </c>
      <c r="BN82" s="26">
        <v>0</v>
      </c>
      <c r="BO82" s="26">
        <v>0</v>
      </c>
      <c r="BP82" s="26">
        <v>0</v>
      </c>
      <c r="BQ82" s="26">
        <v>0.09</v>
      </c>
      <c r="BR82" s="26">
        <v>0.14000000000000001</v>
      </c>
      <c r="BS82" s="26">
        <v>1.1100000000000001</v>
      </c>
      <c r="BT82" s="26">
        <v>0</v>
      </c>
      <c r="BU82" s="26">
        <v>0</v>
      </c>
      <c r="BV82" s="26">
        <v>0.06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161.52000000000001</v>
      </c>
      <c r="CD82" s="26">
        <v>263.93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1</v>
      </c>
    </row>
    <row r="83" spans="1:94" s="26" customFormat="1" ht="31.5" x14ac:dyDescent="0.25">
      <c r="A83" s="26" t="str">
        <f>"32/10"</f>
        <v>32/10</v>
      </c>
      <c r="B83" s="27" t="s">
        <v>134</v>
      </c>
      <c r="C83" s="26" t="str">
        <f>"200"</f>
        <v>200</v>
      </c>
      <c r="D83" s="26">
        <v>3.14</v>
      </c>
      <c r="E83" s="26">
        <v>2.84</v>
      </c>
      <c r="F83" s="26">
        <v>3.21</v>
      </c>
      <c r="G83" s="26">
        <v>7.0000000000000007E-2</v>
      </c>
      <c r="H83" s="26">
        <v>14.39</v>
      </c>
      <c r="I83" s="26">
        <v>96.371359999999981</v>
      </c>
      <c r="J83" s="26">
        <v>2</v>
      </c>
      <c r="K83" s="26">
        <v>0</v>
      </c>
      <c r="L83" s="26">
        <v>0</v>
      </c>
      <c r="M83" s="26">
        <v>0</v>
      </c>
      <c r="N83" s="26">
        <v>14.39</v>
      </c>
      <c r="O83" s="26">
        <v>0</v>
      </c>
      <c r="P83" s="26">
        <v>0</v>
      </c>
      <c r="Q83" s="26">
        <v>0</v>
      </c>
      <c r="R83" s="26">
        <v>0</v>
      </c>
      <c r="S83" s="26">
        <v>0.1</v>
      </c>
      <c r="T83" s="26">
        <v>0.71</v>
      </c>
      <c r="U83" s="26">
        <v>49.6</v>
      </c>
      <c r="V83" s="26">
        <v>144.84</v>
      </c>
      <c r="W83" s="26">
        <v>116.69</v>
      </c>
      <c r="X83" s="26">
        <v>13.3</v>
      </c>
      <c r="Y83" s="26">
        <v>83.7</v>
      </c>
      <c r="Z83" s="26">
        <v>0.13</v>
      </c>
      <c r="AA83" s="26">
        <v>20</v>
      </c>
      <c r="AB83" s="26">
        <v>9</v>
      </c>
      <c r="AC83" s="26">
        <v>22</v>
      </c>
      <c r="AD83" s="26">
        <v>0</v>
      </c>
      <c r="AE83" s="26">
        <v>0.03</v>
      </c>
      <c r="AF83" s="26">
        <v>0.14000000000000001</v>
      </c>
      <c r="AG83" s="26">
        <v>0.09</v>
      </c>
      <c r="AH83" s="26">
        <v>0.8</v>
      </c>
      <c r="AI83" s="26">
        <v>0.52</v>
      </c>
      <c r="AJ83" s="26">
        <v>0</v>
      </c>
      <c r="AK83" s="26">
        <v>159.74</v>
      </c>
      <c r="AL83" s="26">
        <v>157.78</v>
      </c>
      <c r="AM83" s="26">
        <v>270.48</v>
      </c>
      <c r="AN83" s="26">
        <v>217.56</v>
      </c>
      <c r="AO83" s="26">
        <v>72.52</v>
      </c>
      <c r="AP83" s="26">
        <v>127.4</v>
      </c>
      <c r="AQ83" s="26">
        <v>42.14</v>
      </c>
      <c r="AR83" s="26">
        <v>143.08000000000001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180.32</v>
      </c>
      <c r="BC83" s="26">
        <v>25.48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198.55</v>
      </c>
      <c r="CD83" s="26">
        <v>21.5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10</v>
      </c>
      <c r="CP83" s="26">
        <v>0</v>
      </c>
    </row>
    <row r="84" spans="1:94" s="26" customFormat="1" x14ac:dyDescent="0.25">
      <c r="A84" s="26" t="str">
        <f>"-"</f>
        <v>-</v>
      </c>
      <c r="B84" s="27" t="s">
        <v>135</v>
      </c>
      <c r="C84" s="26" t="str">
        <f>"25"</f>
        <v>25</v>
      </c>
      <c r="D84" s="26">
        <v>0.2</v>
      </c>
      <c r="E84" s="26">
        <v>0.2</v>
      </c>
      <c r="F84" s="26">
        <v>18.13</v>
      </c>
      <c r="G84" s="26">
        <v>0</v>
      </c>
      <c r="H84" s="26">
        <v>0.33</v>
      </c>
      <c r="I84" s="26">
        <v>165.16000000000003</v>
      </c>
      <c r="J84" s="26">
        <v>11.78</v>
      </c>
      <c r="K84" s="26">
        <v>0.55000000000000004</v>
      </c>
      <c r="L84" s="26">
        <v>0</v>
      </c>
      <c r="M84" s="26">
        <v>0</v>
      </c>
      <c r="N84" s="26">
        <v>0.33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0.35</v>
      </c>
      <c r="U84" s="26">
        <v>3.75</v>
      </c>
      <c r="V84" s="26">
        <v>7.5</v>
      </c>
      <c r="W84" s="26">
        <v>6</v>
      </c>
      <c r="X84" s="26">
        <v>0</v>
      </c>
      <c r="Y84" s="26">
        <v>7.5</v>
      </c>
      <c r="Z84" s="26">
        <v>0.05</v>
      </c>
      <c r="AA84" s="26">
        <v>100</v>
      </c>
      <c r="AB84" s="26">
        <v>75</v>
      </c>
      <c r="AC84" s="26">
        <v>112.5</v>
      </c>
      <c r="AD84" s="26">
        <v>0.25</v>
      </c>
      <c r="AE84" s="26">
        <v>0</v>
      </c>
      <c r="AF84" s="26">
        <v>0.03</v>
      </c>
      <c r="AG84" s="26">
        <v>0.03</v>
      </c>
      <c r="AH84" s="26">
        <v>0.05</v>
      </c>
      <c r="AI84" s="26">
        <v>0</v>
      </c>
      <c r="AJ84" s="26">
        <v>0</v>
      </c>
      <c r="AK84" s="26">
        <v>10.5</v>
      </c>
      <c r="AL84" s="26">
        <v>10.25</v>
      </c>
      <c r="AM84" s="26">
        <v>19</v>
      </c>
      <c r="AN84" s="26">
        <v>11.25</v>
      </c>
      <c r="AO84" s="26">
        <v>4.25</v>
      </c>
      <c r="AP84" s="26">
        <v>11.75</v>
      </c>
      <c r="AQ84" s="26">
        <v>10.75</v>
      </c>
      <c r="AR84" s="26">
        <v>10.5</v>
      </c>
      <c r="AS84" s="26">
        <v>9</v>
      </c>
      <c r="AT84" s="26">
        <v>6.5</v>
      </c>
      <c r="AU84" s="26">
        <v>14.25</v>
      </c>
      <c r="AV84" s="26">
        <v>8.75</v>
      </c>
      <c r="AW84" s="26">
        <v>6</v>
      </c>
      <c r="AX84" s="26">
        <v>35.5</v>
      </c>
      <c r="AY84" s="26">
        <v>0</v>
      </c>
      <c r="AZ84" s="26">
        <v>12</v>
      </c>
      <c r="BA84" s="26">
        <v>13.5</v>
      </c>
      <c r="BB84" s="26">
        <v>10.5</v>
      </c>
      <c r="BC84" s="26">
        <v>2.5</v>
      </c>
      <c r="BD84" s="26">
        <v>0.67</v>
      </c>
      <c r="BE84" s="26">
        <v>0.31</v>
      </c>
      <c r="BF84" s="26">
        <v>0.17</v>
      </c>
      <c r="BG84" s="26">
        <v>0.38</v>
      </c>
      <c r="BH84" s="26">
        <v>0.43</v>
      </c>
      <c r="BI84" s="26">
        <v>1.99</v>
      </c>
      <c r="BJ84" s="26">
        <v>0</v>
      </c>
      <c r="BK84" s="26">
        <v>5.52</v>
      </c>
      <c r="BL84" s="26">
        <v>0</v>
      </c>
      <c r="BM84" s="26">
        <v>1.71</v>
      </c>
      <c r="BN84" s="26">
        <v>0</v>
      </c>
      <c r="BO84" s="26">
        <v>0</v>
      </c>
      <c r="BP84" s="26">
        <v>0</v>
      </c>
      <c r="BQ84" s="26">
        <v>0.39</v>
      </c>
      <c r="BR84" s="26">
        <v>0.57999999999999996</v>
      </c>
      <c r="BS84" s="26">
        <v>4.5</v>
      </c>
      <c r="BT84" s="26">
        <v>0</v>
      </c>
      <c r="BU84" s="26">
        <v>0</v>
      </c>
      <c r="BV84" s="26">
        <v>0.23</v>
      </c>
      <c r="BW84" s="26">
        <v>0.02</v>
      </c>
      <c r="BX84" s="26">
        <v>0</v>
      </c>
      <c r="BY84" s="26">
        <v>0</v>
      </c>
      <c r="BZ84" s="26">
        <v>0</v>
      </c>
      <c r="CA84" s="26">
        <v>0</v>
      </c>
      <c r="CB84" s="26">
        <v>6.25</v>
      </c>
      <c r="CD84" s="26">
        <v>112.5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</row>
    <row r="85" spans="1:94" s="26" customFormat="1" x14ac:dyDescent="0.25">
      <c r="A85" s="26" t="str">
        <f>"-"</f>
        <v>-</v>
      </c>
      <c r="B85" s="27" t="s">
        <v>93</v>
      </c>
      <c r="C85" s="26" t="str">
        <f>"45"</f>
        <v>45</v>
      </c>
      <c r="D85" s="26">
        <v>2.98</v>
      </c>
      <c r="E85" s="26">
        <v>0</v>
      </c>
      <c r="F85" s="26">
        <v>0.3</v>
      </c>
      <c r="G85" s="26">
        <v>0.3</v>
      </c>
      <c r="H85" s="26">
        <v>21.11</v>
      </c>
      <c r="I85" s="26">
        <v>100.75545</v>
      </c>
      <c r="J85" s="26">
        <v>0</v>
      </c>
      <c r="K85" s="26">
        <v>0</v>
      </c>
      <c r="L85" s="26">
        <v>0</v>
      </c>
      <c r="M85" s="26">
        <v>0</v>
      </c>
      <c r="N85" s="26">
        <v>0.5</v>
      </c>
      <c r="O85" s="26">
        <v>20.52</v>
      </c>
      <c r="P85" s="26">
        <v>0.09</v>
      </c>
      <c r="Q85" s="26">
        <v>0</v>
      </c>
      <c r="R85" s="26">
        <v>0</v>
      </c>
      <c r="S85" s="26">
        <v>0</v>
      </c>
      <c r="T85" s="26">
        <v>0.81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229.03</v>
      </c>
      <c r="AN85" s="26">
        <v>75.95</v>
      </c>
      <c r="AO85" s="26">
        <v>45.02</v>
      </c>
      <c r="AP85" s="26">
        <v>90.05</v>
      </c>
      <c r="AQ85" s="26">
        <v>34.06</v>
      </c>
      <c r="AR85" s="26">
        <v>162.86000000000001</v>
      </c>
      <c r="AS85" s="26">
        <v>101.01</v>
      </c>
      <c r="AT85" s="26">
        <v>140.94</v>
      </c>
      <c r="AU85" s="26">
        <v>116.28</v>
      </c>
      <c r="AV85" s="26">
        <v>61.07</v>
      </c>
      <c r="AW85" s="26">
        <v>108.05</v>
      </c>
      <c r="AX85" s="26">
        <v>903.58</v>
      </c>
      <c r="AY85" s="26">
        <v>0</v>
      </c>
      <c r="AZ85" s="26">
        <v>294.41000000000003</v>
      </c>
      <c r="BA85" s="26">
        <v>128.02000000000001</v>
      </c>
      <c r="BB85" s="26">
        <v>84.96</v>
      </c>
      <c r="BC85" s="26">
        <v>67.34</v>
      </c>
      <c r="BD85" s="26">
        <v>0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0.04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0.03</v>
      </c>
      <c r="BT85" s="26">
        <v>0</v>
      </c>
      <c r="BU85" s="26">
        <v>0</v>
      </c>
      <c r="BV85" s="26">
        <v>0.12</v>
      </c>
      <c r="BW85" s="26">
        <v>0.01</v>
      </c>
      <c r="BX85" s="26">
        <v>0</v>
      </c>
      <c r="BY85" s="26">
        <v>0</v>
      </c>
      <c r="BZ85" s="26">
        <v>0</v>
      </c>
      <c r="CA85" s="26">
        <v>0</v>
      </c>
      <c r="CB85" s="26">
        <v>17.600000000000001</v>
      </c>
      <c r="CD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</row>
    <row r="86" spans="1:94" s="24" customFormat="1" x14ac:dyDescent="0.25">
      <c r="A86" s="24" t="str">
        <f>"-"</f>
        <v>-</v>
      </c>
      <c r="B86" s="25" t="s">
        <v>94</v>
      </c>
      <c r="C86" s="24" t="str">
        <f>"30"</f>
        <v>30</v>
      </c>
      <c r="D86" s="24">
        <v>1.98</v>
      </c>
      <c r="E86" s="24">
        <v>0</v>
      </c>
      <c r="F86" s="24">
        <v>0.36</v>
      </c>
      <c r="G86" s="24">
        <v>0.36</v>
      </c>
      <c r="H86" s="24">
        <v>12.51</v>
      </c>
      <c r="I86" s="24">
        <v>58.013999999999996</v>
      </c>
      <c r="J86" s="24">
        <v>0.06</v>
      </c>
      <c r="K86" s="24">
        <v>0</v>
      </c>
      <c r="L86" s="24">
        <v>0</v>
      </c>
      <c r="M86" s="24">
        <v>0</v>
      </c>
      <c r="N86" s="24">
        <v>0.36</v>
      </c>
      <c r="O86" s="24">
        <v>9.66</v>
      </c>
      <c r="P86" s="24">
        <v>2.4900000000000002</v>
      </c>
      <c r="Q86" s="24">
        <v>0</v>
      </c>
      <c r="R86" s="24">
        <v>0</v>
      </c>
      <c r="S86" s="24">
        <v>0.3</v>
      </c>
      <c r="T86" s="24">
        <v>0.75</v>
      </c>
      <c r="U86" s="24">
        <v>183</v>
      </c>
      <c r="V86" s="24">
        <v>73.5</v>
      </c>
      <c r="W86" s="24">
        <v>10.5</v>
      </c>
      <c r="X86" s="24">
        <v>14.1</v>
      </c>
      <c r="Y86" s="24">
        <v>47.4</v>
      </c>
      <c r="Z86" s="24">
        <v>1.17</v>
      </c>
      <c r="AA86" s="24">
        <v>0</v>
      </c>
      <c r="AB86" s="24">
        <v>1.5</v>
      </c>
      <c r="AC86" s="24">
        <v>0.3</v>
      </c>
      <c r="AD86" s="24">
        <v>0.42</v>
      </c>
      <c r="AE86" s="24">
        <v>0.05</v>
      </c>
      <c r="AF86" s="24">
        <v>0.02</v>
      </c>
      <c r="AG86" s="24">
        <v>0.21</v>
      </c>
      <c r="AH86" s="24">
        <v>0.6</v>
      </c>
      <c r="AI86" s="24">
        <v>0</v>
      </c>
      <c r="AJ86" s="24">
        <v>0</v>
      </c>
      <c r="AK86" s="24">
        <v>0</v>
      </c>
      <c r="AL86" s="24">
        <v>0</v>
      </c>
      <c r="AM86" s="24">
        <v>128.1</v>
      </c>
      <c r="AN86" s="24">
        <v>66.900000000000006</v>
      </c>
      <c r="AO86" s="24">
        <v>27.9</v>
      </c>
      <c r="AP86" s="24">
        <v>59.4</v>
      </c>
      <c r="AQ86" s="24">
        <v>24</v>
      </c>
      <c r="AR86" s="24">
        <v>111.3</v>
      </c>
      <c r="AS86" s="24">
        <v>89.1</v>
      </c>
      <c r="AT86" s="24">
        <v>87.3</v>
      </c>
      <c r="AU86" s="24">
        <v>139.19999999999999</v>
      </c>
      <c r="AV86" s="24">
        <v>37.200000000000003</v>
      </c>
      <c r="AW86" s="24">
        <v>93</v>
      </c>
      <c r="AX86" s="24">
        <v>458.7</v>
      </c>
      <c r="AY86" s="24">
        <v>0</v>
      </c>
      <c r="AZ86" s="24">
        <v>157.80000000000001</v>
      </c>
      <c r="BA86" s="24">
        <v>87.3</v>
      </c>
      <c r="BB86" s="24">
        <v>54</v>
      </c>
      <c r="BC86" s="24">
        <v>39</v>
      </c>
      <c r="BD86" s="24">
        <v>0</v>
      </c>
      <c r="BE86" s="24">
        <v>0</v>
      </c>
      <c r="BF86" s="24">
        <v>0</v>
      </c>
      <c r="BG86" s="24">
        <v>0</v>
      </c>
      <c r="BH86" s="24">
        <v>0</v>
      </c>
      <c r="BI86" s="24">
        <v>0</v>
      </c>
      <c r="BJ86" s="24">
        <v>0</v>
      </c>
      <c r="BK86" s="24">
        <v>0.04</v>
      </c>
      <c r="BL86" s="24">
        <v>0</v>
      </c>
      <c r="BM86" s="24">
        <v>0</v>
      </c>
      <c r="BN86" s="24">
        <v>0.01</v>
      </c>
      <c r="BO86" s="24">
        <v>0</v>
      </c>
      <c r="BP86" s="24">
        <v>0</v>
      </c>
      <c r="BQ86" s="24">
        <v>0</v>
      </c>
      <c r="BR86" s="24">
        <v>0</v>
      </c>
      <c r="BS86" s="24">
        <v>0.03</v>
      </c>
      <c r="BT86" s="24">
        <v>0</v>
      </c>
      <c r="BU86" s="24">
        <v>0</v>
      </c>
      <c r="BV86" s="24">
        <v>0.14000000000000001</v>
      </c>
      <c r="BW86" s="24">
        <v>0.02</v>
      </c>
      <c r="BX86" s="24">
        <v>0</v>
      </c>
      <c r="BY86" s="24">
        <v>0</v>
      </c>
      <c r="BZ86" s="24">
        <v>0</v>
      </c>
      <c r="CA86" s="24">
        <v>0</v>
      </c>
      <c r="CB86" s="24">
        <v>14.1</v>
      </c>
      <c r="CD86" s="24">
        <v>0.25</v>
      </c>
      <c r="CF86" s="24">
        <v>0</v>
      </c>
      <c r="CG86" s="24">
        <v>0</v>
      </c>
      <c r="CH86" s="24">
        <v>0</v>
      </c>
      <c r="CI86" s="24">
        <v>0</v>
      </c>
      <c r="CJ86" s="24">
        <v>0</v>
      </c>
      <c r="CK86" s="24">
        <v>0</v>
      </c>
      <c r="CL86" s="24">
        <v>0</v>
      </c>
      <c r="CM86" s="24">
        <v>0</v>
      </c>
      <c r="CN86" s="24">
        <v>0</v>
      </c>
      <c r="CO86" s="24">
        <v>0</v>
      </c>
      <c r="CP86" s="24">
        <v>0</v>
      </c>
    </row>
    <row r="87" spans="1:94" s="28" customFormat="1" x14ac:dyDescent="0.25">
      <c r="B87" s="29" t="s">
        <v>95</v>
      </c>
      <c r="D87" s="28">
        <v>27.75</v>
      </c>
      <c r="E87" s="28">
        <v>23.74</v>
      </c>
      <c r="F87" s="28">
        <v>43.18</v>
      </c>
      <c r="G87" s="28">
        <v>0.73</v>
      </c>
      <c r="H87" s="28">
        <v>51.72</v>
      </c>
      <c r="I87" s="28">
        <v>701.94</v>
      </c>
      <c r="J87" s="28">
        <v>22.73</v>
      </c>
      <c r="K87" s="28">
        <v>0.7</v>
      </c>
      <c r="L87" s="28">
        <v>0</v>
      </c>
      <c r="M87" s="28">
        <v>0</v>
      </c>
      <c r="N87" s="28">
        <v>18.96</v>
      </c>
      <c r="O87" s="28">
        <v>30.18</v>
      </c>
      <c r="P87" s="28">
        <v>2.58</v>
      </c>
      <c r="Q87" s="28">
        <v>0</v>
      </c>
      <c r="R87" s="28">
        <v>0</v>
      </c>
      <c r="S87" s="28">
        <v>0.46</v>
      </c>
      <c r="T87" s="28">
        <v>5.6</v>
      </c>
      <c r="U87" s="28">
        <v>853</v>
      </c>
      <c r="V87" s="28">
        <v>483.23</v>
      </c>
      <c r="W87" s="28">
        <v>268.58999999999997</v>
      </c>
      <c r="X87" s="28">
        <v>49.95</v>
      </c>
      <c r="Y87" s="28">
        <v>434.7</v>
      </c>
      <c r="Z87" s="28">
        <v>4.6900000000000004</v>
      </c>
      <c r="AA87" s="28">
        <v>368.4</v>
      </c>
      <c r="AB87" s="28">
        <v>178.7</v>
      </c>
      <c r="AC87" s="28">
        <v>568.4</v>
      </c>
      <c r="AD87" s="28">
        <v>1.64</v>
      </c>
      <c r="AE87" s="28">
        <v>0.18</v>
      </c>
      <c r="AF87" s="28">
        <v>0.79</v>
      </c>
      <c r="AG87" s="28">
        <v>0.61</v>
      </c>
      <c r="AH87" s="28">
        <v>7.3</v>
      </c>
      <c r="AI87" s="28">
        <v>0.81</v>
      </c>
      <c r="AJ87" s="28">
        <v>0</v>
      </c>
      <c r="AK87" s="28">
        <v>257.27</v>
      </c>
      <c r="AL87" s="28">
        <v>253.96</v>
      </c>
      <c r="AM87" s="28">
        <v>2318.5100000000002</v>
      </c>
      <c r="AN87" s="28">
        <v>1762.63</v>
      </c>
      <c r="AO87" s="28">
        <v>786.91</v>
      </c>
      <c r="AP87" s="28">
        <v>1219</v>
      </c>
      <c r="AQ87" s="28">
        <v>423.65</v>
      </c>
      <c r="AR87" s="28">
        <v>1425.31</v>
      </c>
      <c r="AS87" s="28">
        <v>1202.58</v>
      </c>
      <c r="AT87" s="28">
        <v>1346.12</v>
      </c>
      <c r="AU87" s="28">
        <v>2006.37</v>
      </c>
      <c r="AV87" s="28">
        <v>588.73</v>
      </c>
      <c r="AW87" s="28">
        <v>795.19</v>
      </c>
      <c r="AX87" s="28">
        <v>3907.06</v>
      </c>
      <c r="AY87" s="28">
        <v>19.739999999999998</v>
      </c>
      <c r="AZ87" s="28">
        <v>1025.73</v>
      </c>
      <c r="BA87" s="28">
        <v>1540.85</v>
      </c>
      <c r="BB87" s="28">
        <v>1098.83</v>
      </c>
      <c r="BC87" s="28">
        <v>561.54999999999995</v>
      </c>
      <c r="BD87" s="28">
        <v>0.84</v>
      </c>
      <c r="BE87" s="28">
        <v>0.38</v>
      </c>
      <c r="BF87" s="28">
        <v>0.21</v>
      </c>
      <c r="BG87" s="28">
        <v>0.47</v>
      </c>
      <c r="BH87" s="28">
        <v>0.54</v>
      </c>
      <c r="BI87" s="28">
        <v>2.4700000000000002</v>
      </c>
      <c r="BJ87" s="28">
        <v>0</v>
      </c>
      <c r="BK87" s="28">
        <v>6.96</v>
      </c>
      <c r="BL87" s="28">
        <v>0</v>
      </c>
      <c r="BM87" s="28">
        <v>2.13</v>
      </c>
      <c r="BN87" s="28">
        <v>0.01</v>
      </c>
      <c r="BO87" s="28">
        <v>0</v>
      </c>
      <c r="BP87" s="28">
        <v>0</v>
      </c>
      <c r="BQ87" s="28">
        <v>0.48</v>
      </c>
      <c r="BR87" s="28">
        <v>0.73</v>
      </c>
      <c r="BS87" s="28">
        <v>5.67</v>
      </c>
      <c r="BT87" s="28">
        <v>0</v>
      </c>
      <c r="BU87" s="28">
        <v>0</v>
      </c>
      <c r="BV87" s="28">
        <v>0.56000000000000005</v>
      </c>
      <c r="BW87" s="28">
        <v>0.05</v>
      </c>
      <c r="BX87" s="28">
        <v>0</v>
      </c>
      <c r="BY87" s="28">
        <v>0</v>
      </c>
      <c r="BZ87" s="28">
        <v>0</v>
      </c>
      <c r="CA87" s="28">
        <v>0</v>
      </c>
      <c r="CB87" s="28">
        <v>398.02</v>
      </c>
      <c r="CC87" s="28">
        <f>$I$87/$I$95*100</f>
        <v>44.462320979521522</v>
      </c>
      <c r="CD87" s="28">
        <v>398.18</v>
      </c>
      <c r="CF87" s="28">
        <v>0</v>
      </c>
      <c r="CG87" s="28">
        <v>0</v>
      </c>
      <c r="CH87" s="28">
        <v>0</v>
      </c>
      <c r="CI87" s="28">
        <v>0</v>
      </c>
      <c r="CJ87" s="28">
        <v>0</v>
      </c>
      <c r="CK87" s="28">
        <v>0</v>
      </c>
      <c r="CL87" s="28">
        <v>0</v>
      </c>
      <c r="CM87" s="28">
        <v>0</v>
      </c>
      <c r="CN87" s="28">
        <v>0</v>
      </c>
      <c r="CO87" s="28">
        <v>10</v>
      </c>
      <c r="CP87" s="28">
        <v>1</v>
      </c>
    </row>
    <row r="88" spans="1:94" x14ac:dyDescent="0.25">
      <c r="B88" s="23" t="s">
        <v>96</v>
      </c>
    </row>
    <row r="89" spans="1:94" s="26" customFormat="1" ht="31.5" x14ac:dyDescent="0.25">
      <c r="A89" s="26" t="str">
        <f>"22/2"</f>
        <v>22/2</v>
      </c>
      <c r="B89" s="27" t="s">
        <v>136</v>
      </c>
      <c r="C89" s="26" t="str">
        <f>"250"</f>
        <v>250</v>
      </c>
      <c r="D89" s="26">
        <v>2.4300000000000002</v>
      </c>
      <c r="E89" s="26">
        <v>0.04</v>
      </c>
      <c r="F89" s="26">
        <v>3.83</v>
      </c>
      <c r="G89" s="26">
        <v>0.28000000000000003</v>
      </c>
      <c r="H89" s="26">
        <v>15.8</v>
      </c>
      <c r="I89" s="26">
        <v>106.16771199999998</v>
      </c>
      <c r="J89" s="26">
        <v>2.4</v>
      </c>
      <c r="K89" s="26">
        <v>0.11</v>
      </c>
      <c r="L89" s="26">
        <v>0</v>
      </c>
      <c r="M89" s="26">
        <v>0</v>
      </c>
      <c r="N89" s="26">
        <v>1.75</v>
      </c>
      <c r="O89" s="26">
        <v>12.89</v>
      </c>
      <c r="P89" s="26">
        <v>1.1599999999999999</v>
      </c>
      <c r="Q89" s="26">
        <v>0</v>
      </c>
      <c r="R89" s="26">
        <v>0</v>
      </c>
      <c r="S89" s="26">
        <v>0.05</v>
      </c>
      <c r="T89" s="26">
        <v>0.85</v>
      </c>
      <c r="U89" s="26">
        <v>195.35</v>
      </c>
      <c r="V89" s="26">
        <v>59.54</v>
      </c>
      <c r="W89" s="26">
        <v>11.66</v>
      </c>
      <c r="X89" s="26">
        <v>7.82</v>
      </c>
      <c r="Y89" s="26">
        <v>27.36</v>
      </c>
      <c r="Z89" s="26">
        <v>0.46</v>
      </c>
      <c r="AA89" s="26">
        <v>20</v>
      </c>
      <c r="AB89" s="26">
        <v>1093.5</v>
      </c>
      <c r="AC89" s="26">
        <v>222.5</v>
      </c>
      <c r="AD89" s="26">
        <v>0.41</v>
      </c>
      <c r="AE89" s="26">
        <v>0.04</v>
      </c>
      <c r="AF89" s="26">
        <v>0.02</v>
      </c>
      <c r="AG89" s="26">
        <v>0.31</v>
      </c>
      <c r="AH89" s="26">
        <v>0.74</v>
      </c>
      <c r="AI89" s="26">
        <v>0.52</v>
      </c>
      <c r="AJ89" s="26">
        <v>0</v>
      </c>
      <c r="AK89" s="26">
        <v>2.06</v>
      </c>
      <c r="AL89" s="26">
        <v>2.0099999999999998</v>
      </c>
      <c r="AM89" s="26">
        <v>167.78</v>
      </c>
      <c r="AN89" s="26">
        <v>55.52</v>
      </c>
      <c r="AO89" s="26">
        <v>32.1</v>
      </c>
      <c r="AP89" s="26">
        <v>66.989999999999995</v>
      </c>
      <c r="AQ89" s="26">
        <v>22.69</v>
      </c>
      <c r="AR89" s="26">
        <v>104.27</v>
      </c>
      <c r="AS89" s="26">
        <v>71.930000000000007</v>
      </c>
      <c r="AT89" s="26">
        <v>84.49</v>
      </c>
      <c r="AU89" s="26">
        <v>83.45</v>
      </c>
      <c r="AV89" s="26">
        <v>42.69</v>
      </c>
      <c r="AW89" s="26">
        <v>73.41</v>
      </c>
      <c r="AX89" s="26">
        <v>640.35</v>
      </c>
      <c r="AY89" s="26">
        <v>0</v>
      </c>
      <c r="AZ89" s="26">
        <v>197.57</v>
      </c>
      <c r="BA89" s="26">
        <v>105.06</v>
      </c>
      <c r="BB89" s="26">
        <v>53.41</v>
      </c>
      <c r="BC89" s="26">
        <v>41.26</v>
      </c>
      <c r="BD89" s="26">
        <v>0.13</v>
      </c>
      <c r="BE89" s="26">
        <v>0.06</v>
      </c>
      <c r="BF89" s="26">
        <v>0.03</v>
      </c>
      <c r="BG89" s="26">
        <v>7.0000000000000007E-2</v>
      </c>
      <c r="BH89" s="26">
        <v>0.08</v>
      </c>
      <c r="BI89" s="26">
        <v>0.39</v>
      </c>
      <c r="BJ89" s="26">
        <v>0</v>
      </c>
      <c r="BK89" s="26">
        <v>1.1200000000000001</v>
      </c>
      <c r="BL89" s="26">
        <v>0</v>
      </c>
      <c r="BM89" s="26">
        <v>0.34</v>
      </c>
      <c r="BN89" s="26">
        <v>0</v>
      </c>
      <c r="BO89" s="26">
        <v>0</v>
      </c>
      <c r="BP89" s="26">
        <v>0</v>
      </c>
      <c r="BQ89" s="26">
        <v>0.08</v>
      </c>
      <c r="BR89" s="26">
        <v>0.12</v>
      </c>
      <c r="BS89" s="26">
        <v>0.89</v>
      </c>
      <c r="BT89" s="26">
        <v>0</v>
      </c>
      <c r="BU89" s="26">
        <v>0</v>
      </c>
      <c r="BV89" s="26">
        <v>0.13</v>
      </c>
      <c r="BW89" s="26">
        <v>0.01</v>
      </c>
      <c r="BX89" s="26">
        <v>0</v>
      </c>
      <c r="BY89" s="26">
        <v>0</v>
      </c>
      <c r="BZ89" s="26">
        <v>0</v>
      </c>
      <c r="CA89" s="26">
        <v>0</v>
      </c>
      <c r="CB89" s="26">
        <v>19.53</v>
      </c>
      <c r="CD89" s="26">
        <v>202.25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0.5</v>
      </c>
    </row>
    <row r="90" spans="1:94" s="26" customFormat="1" ht="47.25" x14ac:dyDescent="0.25">
      <c r="A90" s="26" t="str">
        <f>"53/8"</f>
        <v>53/8</v>
      </c>
      <c r="B90" s="27" t="s">
        <v>137</v>
      </c>
      <c r="C90" s="26" t="str">
        <f>"220"</f>
        <v>220</v>
      </c>
      <c r="D90" s="26">
        <v>14.44</v>
      </c>
      <c r="E90" s="26">
        <v>10.66</v>
      </c>
      <c r="F90" s="26">
        <v>29.22</v>
      </c>
      <c r="G90" s="26">
        <v>2.5499999999999998</v>
      </c>
      <c r="H90" s="26">
        <v>32.159999999999997</v>
      </c>
      <c r="I90" s="26">
        <v>447.25501040000006</v>
      </c>
      <c r="J90" s="26">
        <v>10.93</v>
      </c>
      <c r="K90" s="26">
        <v>1.24</v>
      </c>
      <c r="L90" s="26">
        <v>0</v>
      </c>
      <c r="M90" s="26">
        <v>0</v>
      </c>
      <c r="N90" s="26">
        <v>3.02</v>
      </c>
      <c r="O90" s="26">
        <v>26.43</v>
      </c>
      <c r="P90" s="26">
        <v>2.71</v>
      </c>
      <c r="Q90" s="26">
        <v>0</v>
      </c>
      <c r="R90" s="26">
        <v>0</v>
      </c>
      <c r="S90" s="26">
        <v>0.4</v>
      </c>
      <c r="T90" s="26">
        <v>3.84</v>
      </c>
      <c r="U90" s="26">
        <v>398.07</v>
      </c>
      <c r="V90" s="26">
        <v>1164.46</v>
      </c>
      <c r="W90" s="26">
        <v>29.68</v>
      </c>
      <c r="X90" s="26">
        <v>55.14</v>
      </c>
      <c r="Y90" s="26">
        <v>211.68</v>
      </c>
      <c r="Z90" s="26">
        <v>2.74</v>
      </c>
      <c r="AA90" s="26">
        <v>17.16</v>
      </c>
      <c r="AB90" s="26">
        <v>43.65</v>
      </c>
      <c r="AC90" s="26">
        <v>37.049999999999997</v>
      </c>
      <c r="AD90" s="26">
        <v>1.34</v>
      </c>
      <c r="AE90" s="26">
        <v>0.44</v>
      </c>
      <c r="AF90" s="26">
        <v>0.21</v>
      </c>
      <c r="AG90" s="26">
        <v>3.5</v>
      </c>
      <c r="AH90" s="26">
        <v>7.78</v>
      </c>
      <c r="AI90" s="26">
        <v>15.84</v>
      </c>
      <c r="AJ90" s="26">
        <v>0</v>
      </c>
      <c r="AK90" s="26">
        <v>551.66</v>
      </c>
      <c r="AL90" s="26">
        <v>470.22</v>
      </c>
      <c r="AM90" s="26">
        <v>849.58</v>
      </c>
      <c r="AN90" s="26">
        <v>968.32</v>
      </c>
      <c r="AO90" s="26">
        <v>262.76</v>
      </c>
      <c r="AP90" s="26">
        <v>532.76</v>
      </c>
      <c r="AQ90" s="26">
        <v>173.01</v>
      </c>
      <c r="AR90" s="26">
        <v>487.14</v>
      </c>
      <c r="AS90" s="26">
        <v>647.95000000000005</v>
      </c>
      <c r="AT90" s="26">
        <v>906.5</v>
      </c>
      <c r="AU90" s="26">
        <v>1055.43</v>
      </c>
      <c r="AV90" s="26">
        <v>421.52</v>
      </c>
      <c r="AW90" s="26">
        <v>552.74</v>
      </c>
      <c r="AX90" s="26">
        <v>1951.34</v>
      </c>
      <c r="AY90" s="26">
        <v>113.08</v>
      </c>
      <c r="AZ90" s="26">
        <v>503.11</v>
      </c>
      <c r="BA90" s="26">
        <v>494.09</v>
      </c>
      <c r="BB90" s="26">
        <v>420.14</v>
      </c>
      <c r="BC90" s="26">
        <v>157.29</v>
      </c>
      <c r="BD90" s="26">
        <v>0.1</v>
      </c>
      <c r="BE90" s="26">
        <v>0.05</v>
      </c>
      <c r="BF90" s="26">
        <v>0.03</v>
      </c>
      <c r="BG90" s="26">
        <v>0.06</v>
      </c>
      <c r="BH90" s="26">
        <v>7.0000000000000007E-2</v>
      </c>
      <c r="BI90" s="26">
        <v>0.31</v>
      </c>
      <c r="BJ90" s="26">
        <v>0</v>
      </c>
      <c r="BK90" s="26">
        <v>1.07</v>
      </c>
      <c r="BL90" s="26">
        <v>0</v>
      </c>
      <c r="BM90" s="26">
        <v>0.35</v>
      </c>
      <c r="BN90" s="26">
        <v>0</v>
      </c>
      <c r="BO90" s="26">
        <v>0.01</v>
      </c>
      <c r="BP90" s="26">
        <v>0</v>
      </c>
      <c r="BQ90" s="26">
        <v>0.06</v>
      </c>
      <c r="BR90" s="26">
        <v>0.1</v>
      </c>
      <c r="BS90" s="26">
        <v>1.34</v>
      </c>
      <c r="BT90" s="26">
        <v>0</v>
      </c>
      <c r="BU90" s="26">
        <v>0</v>
      </c>
      <c r="BV90" s="26">
        <v>1.24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200.36</v>
      </c>
      <c r="CD90" s="26">
        <v>24.43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0.88</v>
      </c>
    </row>
    <row r="91" spans="1:94" s="26" customFormat="1" x14ac:dyDescent="0.25">
      <c r="A91" s="26" t="str">
        <f>"29/10"</f>
        <v>29/10</v>
      </c>
      <c r="B91" s="27" t="s">
        <v>92</v>
      </c>
      <c r="C91" s="26" t="str">
        <f>"200"</f>
        <v>200</v>
      </c>
      <c r="D91" s="26">
        <v>0.12</v>
      </c>
      <c r="E91" s="26">
        <v>0</v>
      </c>
      <c r="F91" s="26">
        <v>0.02</v>
      </c>
      <c r="G91" s="26">
        <v>0.02</v>
      </c>
      <c r="H91" s="26">
        <v>9.83</v>
      </c>
      <c r="I91" s="26">
        <v>38.659836097560984</v>
      </c>
      <c r="J91" s="26">
        <v>0</v>
      </c>
      <c r="K91" s="26">
        <v>0</v>
      </c>
      <c r="L91" s="26">
        <v>0</v>
      </c>
      <c r="M91" s="26">
        <v>0</v>
      </c>
      <c r="N91" s="26">
        <v>9.6999999999999993</v>
      </c>
      <c r="O91" s="26">
        <v>0</v>
      </c>
      <c r="P91" s="26">
        <v>0.13</v>
      </c>
      <c r="Q91" s="26">
        <v>0</v>
      </c>
      <c r="R91" s="26">
        <v>0</v>
      </c>
      <c r="S91" s="26">
        <v>0.28000000000000003</v>
      </c>
      <c r="T91" s="26">
        <v>0.06</v>
      </c>
      <c r="U91" s="26">
        <v>0.63</v>
      </c>
      <c r="V91" s="26">
        <v>8.16</v>
      </c>
      <c r="W91" s="26">
        <v>2.1800000000000002</v>
      </c>
      <c r="X91" s="26">
        <v>0.56000000000000005</v>
      </c>
      <c r="Y91" s="26">
        <v>1</v>
      </c>
      <c r="Z91" s="26">
        <v>0.06</v>
      </c>
      <c r="AA91" s="26">
        <v>0</v>
      </c>
      <c r="AB91" s="26">
        <v>0.44</v>
      </c>
      <c r="AC91" s="26">
        <v>0.1</v>
      </c>
      <c r="AD91" s="26">
        <v>0.01</v>
      </c>
      <c r="AE91" s="26">
        <v>0</v>
      </c>
      <c r="AF91" s="26">
        <v>0</v>
      </c>
      <c r="AG91" s="26">
        <v>0</v>
      </c>
      <c r="AH91" s="26">
        <v>0.01</v>
      </c>
      <c r="AI91" s="26">
        <v>0.78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199.45</v>
      </c>
      <c r="CD91" s="26">
        <v>7.0000000000000007E-2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9.76</v>
      </c>
      <c r="CP91" s="26">
        <v>0</v>
      </c>
    </row>
    <row r="92" spans="1:94" s="26" customFormat="1" x14ac:dyDescent="0.25">
      <c r="A92" s="26" t="str">
        <f>"-"</f>
        <v>-</v>
      </c>
      <c r="B92" s="27" t="s">
        <v>93</v>
      </c>
      <c r="C92" s="26" t="str">
        <f>"60"</f>
        <v>60</v>
      </c>
      <c r="D92" s="26">
        <v>3.97</v>
      </c>
      <c r="E92" s="26">
        <v>0</v>
      </c>
      <c r="F92" s="26">
        <v>0.39</v>
      </c>
      <c r="G92" s="26">
        <v>0.39</v>
      </c>
      <c r="H92" s="26">
        <v>28.14</v>
      </c>
      <c r="I92" s="26">
        <v>134.34059999999999</v>
      </c>
      <c r="J92" s="26">
        <v>0</v>
      </c>
      <c r="K92" s="26">
        <v>0</v>
      </c>
      <c r="L92" s="26">
        <v>0</v>
      </c>
      <c r="M92" s="26">
        <v>0</v>
      </c>
      <c r="N92" s="26">
        <v>0.66</v>
      </c>
      <c r="O92" s="26">
        <v>27.36</v>
      </c>
      <c r="P92" s="26">
        <v>0.12</v>
      </c>
      <c r="Q92" s="26">
        <v>0</v>
      </c>
      <c r="R92" s="26">
        <v>0</v>
      </c>
      <c r="S92" s="26">
        <v>0</v>
      </c>
      <c r="T92" s="26">
        <v>1.08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305.37</v>
      </c>
      <c r="AN92" s="26">
        <v>101.27</v>
      </c>
      <c r="AO92" s="26">
        <v>60.03</v>
      </c>
      <c r="AP92" s="26">
        <v>120.06</v>
      </c>
      <c r="AQ92" s="26">
        <v>45.41</v>
      </c>
      <c r="AR92" s="26">
        <v>217.15</v>
      </c>
      <c r="AS92" s="26">
        <v>134.68</v>
      </c>
      <c r="AT92" s="26">
        <v>187.92</v>
      </c>
      <c r="AU92" s="26">
        <v>155.03</v>
      </c>
      <c r="AV92" s="26">
        <v>81.430000000000007</v>
      </c>
      <c r="AW92" s="26">
        <v>144.07</v>
      </c>
      <c r="AX92" s="26">
        <v>1204.78</v>
      </c>
      <c r="AY92" s="26">
        <v>0</v>
      </c>
      <c r="AZ92" s="26">
        <v>392.54</v>
      </c>
      <c r="BA92" s="26">
        <v>170.69</v>
      </c>
      <c r="BB92" s="26">
        <v>113.27</v>
      </c>
      <c r="BC92" s="26">
        <v>89.78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0.05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0.04</v>
      </c>
      <c r="BT92" s="26">
        <v>0</v>
      </c>
      <c r="BU92" s="26">
        <v>0</v>
      </c>
      <c r="BV92" s="26">
        <v>0.17</v>
      </c>
      <c r="BW92" s="26">
        <v>0.01</v>
      </c>
      <c r="BX92" s="26">
        <v>0</v>
      </c>
      <c r="BY92" s="26">
        <v>0</v>
      </c>
      <c r="BZ92" s="26">
        <v>0</v>
      </c>
      <c r="CA92" s="26">
        <v>0</v>
      </c>
      <c r="CB92" s="26">
        <v>23.46</v>
      </c>
      <c r="CD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</row>
    <row r="93" spans="1:94" s="26" customFormat="1" x14ac:dyDescent="0.25">
      <c r="A93" s="26" t="str">
        <f>"-"</f>
        <v>-</v>
      </c>
      <c r="B93" s="27" t="s">
        <v>94</v>
      </c>
      <c r="C93" s="26" t="str">
        <f>"40"</f>
        <v>40</v>
      </c>
      <c r="D93" s="26">
        <v>2.64</v>
      </c>
      <c r="E93" s="26">
        <v>0</v>
      </c>
      <c r="F93" s="26">
        <v>0.48</v>
      </c>
      <c r="G93" s="26">
        <v>0.48</v>
      </c>
      <c r="H93" s="26">
        <v>16.68</v>
      </c>
      <c r="I93" s="26">
        <v>77.352000000000004</v>
      </c>
      <c r="J93" s="26">
        <v>0.08</v>
      </c>
      <c r="K93" s="26">
        <v>0</v>
      </c>
      <c r="L93" s="26">
        <v>0</v>
      </c>
      <c r="M93" s="26">
        <v>0</v>
      </c>
      <c r="N93" s="26">
        <v>0.48</v>
      </c>
      <c r="O93" s="26">
        <v>12.88</v>
      </c>
      <c r="P93" s="26">
        <v>3.32</v>
      </c>
      <c r="Q93" s="26">
        <v>0</v>
      </c>
      <c r="R93" s="26">
        <v>0</v>
      </c>
      <c r="S93" s="26">
        <v>0.4</v>
      </c>
      <c r="T93" s="26">
        <v>1</v>
      </c>
      <c r="U93" s="26">
        <v>244</v>
      </c>
      <c r="V93" s="26">
        <v>98</v>
      </c>
      <c r="W93" s="26">
        <v>14</v>
      </c>
      <c r="X93" s="26">
        <v>18.8</v>
      </c>
      <c r="Y93" s="26">
        <v>63.2</v>
      </c>
      <c r="Z93" s="26">
        <v>1.56</v>
      </c>
      <c r="AA93" s="26">
        <v>0</v>
      </c>
      <c r="AB93" s="26">
        <v>2</v>
      </c>
      <c r="AC93" s="26">
        <v>0.4</v>
      </c>
      <c r="AD93" s="26">
        <v>0.56000000000000005</v>
      </c>
      <c r="AE93" s="26">
        <v>7.0000000000000007E-2</v>
      </c>
      <c r="AF93" s="26">
        <v>0.03</v>
      </c>
      <c r="AG93" s="26">
        <v>0.28000000000000003</v>
      </c>
      <c r="AH93" s="26">
        <v>0.8</v>
      </c>
      <c r="AI93" s="26">
        <v>0</v>
      </c>
      <c r="AJ93" s="26">
        <v>0</v>
      </c>
      <c r="AK93" s="26">
        <v>0</v>
      </c>
      <c r="AL93" s="26">
        <v>0</v>
      </c>
      <c r="AM93" s="26">
        <v>170.8</v>
      </c>
      <c r="AN93" s="26">
        <v>89.2</v>
      </c>
      <c r="AO93" s="26">
        <v>37.200000000000003</v>
      </c>
      <c r="AP93" s="26">
        <v>79.2</v>
      </c>
      <c r="AQ93" s="26">
        <v>32</v>
      </c>
      <c r="AR93" s="26">
        <v>148.4</v>
      </c>
      <c r="AS93" s="26">
        <v>118.8</v>
      </c>
      <c r="AT93" s="26">
        <v>116.4</v>
      </c>
      <c r="AU93" s="26">
        <v>185.6</v>
      </c>
      <c r="AV93" s="26">
        <v>49.6</v>
      </c>
      <c r="AW93" s="26">
        <v>124</v>
      </c>
      <c r="AX93" s="26">
        <v>611.6</v>
      </c>
      <c r="AY93" s="26">
        <v>0</v>
      </c>
      <c r="AZ93" s="26">
        <v>210.4</v>
      </c>
      <c r="BA93" s="26">
        <v>116.4</v>
      </c>
      <c r="BB93" s="26">
        <v>72</v>
      </c>
      <c r="BC93" s="26">
        <v>52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0.06</v>
      </c>
      <c r="BL93" s="26">
        <v>0</v>
      </c>
      <c r="BM93" s="26">
        <v>0</v>
      </c>
      <c r="BN93" s="26">
        <v>0.01</v>
      </c>
      <c r="BO93" s="26">
        <v>0</v>
      </c>
      <c r="BP93" s="26">
        <v>0</v>
      </c>
      <c r="BQ93" s="26">
        <v>0</v>
      </c>
      <c r="BR93" s="26">
        <v>0</v>
      </c>
      <c r="BS93" s="26">
        <v>0.04</v>
      </c>
      <c r="BT93" s="26">
        <v>0</v>
      </c>
      <c r="BU93" s="26">
        <v>0</v>
      </c>
      <c r="BV93" s="26">
        <v>0.19</v>
      </c>
      <c r="BW93" s="26">
        <v>0.03</v>
      </c>
      <c r="BX93" s="26">
        <v>0</v>
      </c>
      <c r="BY93" s="26">
        <v>0</v>
      </c>
      <c r="BZ93" s="26">
        <v>0</v>
      </c>
      <c r="CA93" s="26">
        <v>0</v>
      </c>
      <c r="CB93" s="26">
        <v>18.8</v>
      </c>
      <c r="CD93" s="26">
        <v>0.33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</row>
    <row r="94" spans="1:94" s="28" customFormat="1" x14ac:dyDescent="0.25">
      <c r="B94" s="29" t="s">
        <v>104</v>
      </c>
      <c r="D94" s="28">
        <v>24.2</v>
      </c>
      <c r="E94" s="28">
        <v>10.7</v>
      </c>
      <c r="F94" s="28">
        <v>34.56</v>
      </c>
      <c r="G94" s="28">
        <v>4.33</v>
      </c>
      <c r="H94" s="28">
        <v>120.01</v>
      </c>
      <c r="I94" s="28">
        <v>876.8</v>
      </c>
      <c r="J94" s="28">
        <v>13.55</v>
      </c>
      <c r="K94" s="28">
        <v>1.35</v>
      </c>
      <c r="L94" s="28">
        <v>0</v>
      </c>
      <c r="M94" s="28">
        <v>0</v>
      </c>
      <c r="N94" s="28">
        <v>29.11</v>
      </c>
      <c r="O94" s="28">
        <v>80.760000000000005</v>
      </c>
      <c r="P94" s="28">
        <v>10.14</v>
      </c>
      <c r="Q94" s="28">
        <v>0</v>
      </c>
      <c r="R94" s="28">
        <v>0</v>
      </c>
      <c r="S94" s="28">
        <v>2.33</v>
      </c>
      <c r="T94" s="28">
        <v>7.57</v>
      </c>
      <c r="U94" s="28">
        <v>877.04</v>
      </c>
      <c r="V94" s="28">
        <v>1747.16</v>
      </c>
      <c r="W94" s="28">
        <v>81.52</v>
      </c>
      <c r="X94" s="28">
        <v>95.81</v>
      </c>
      <c r="Y94" s="28">
        <v>319.73</v>
      </c>
      <c r="Z94" s="28">
        <v>8.1199999999999992</v>
      </c>
      <c r="AA94" s="28">
        <v>37.159999999999997</v>
      </c>
      <c r="AB94" s="28">
        <v>1184.5899999999999</v>
      </c>
      <c r="AC94" s="28">
        <v>267.55</v>
      </c>
      <c r="AD94" s="28">
        <v>2.61</v>
      </c>
      <c r="AE94" s="28">
        <v>0.59</v>
      </c>
      <c r="AF94" s="28">
        <v>0.28999999999999998</v>
      </c>
      <c r="AG94" s="28">
        <v>4.54</v>
      </c>
      <c r="AH94" s="28">
        <v>9.93</v>
      </c>
      <c r="AI94" s="28">
        <v>32.14</v>
      </c>
      <c r="AJ94" s="28">
        <v>0</v>
      </c>
      <c r="AK94" s="28">
        <v>553.72</v>
      </c>
      <c r="AL94" s="28">
        <v>472.23</v>
      </c>
      <c r="AM94" s="28">
        <v>1522.03</v>
      </c>
      <c r="AN94" s="28">
        <v>1241.31</v>
      </c>
      <c r="AO94" s="28">
        <v>396.59</v>
      </c>
      <c r="AP94" s="28">
        <v>815.51</v>
      </c>
      <c r="AQ94" s="28">
        <v>277.61</v>
      </c>
      <c r="AR94" s="28">
        <v>970.47</v>
      </c>
      <c r="AS94" s="28">
        <v>998.86</v>
      </c>
      <c r="AT94" s="28">
        <v>1310.31</v>
      </c>
      <c r="AU94" s="28">
        <v>1596.52</v>
      </c>
      <c r="AV94" s="28">
        <v>605.74</v>
      </c>
      <c r="AW94" s="28">
        <v>915.22</v>
      </c>
      <c r="AX94" s="28">
        <v>4471.0600000000004</v>
      </c>
      <c r="AY94" s="28">
        <v>113.08</v>
      </c>
      <c r="AZ94" s="28">
        <v>1323.12</v>
      </c>
      <c r="BA94" s="28">
        <v>910.24</v>
      </c>
      <c r="BB94" s="28">
        <v>667.82</v>
      </c>
      <c r="BC94" s="28">
        <v>347.84</v>
      </c>
      <c r="BD94" s="28">
        <v>0.24</v>
      </c>
      <c r="BE94" s="28">
        <v>0.11</v>
      </c>
      <c r="BF94" s="28">
        <v>0.06</v>
      </c>
      <c r="BG94" s="28">
        <v>0.13</v>
      </c>
      <c r="BH94" s="28">
        <v>0.15</v>
      </c>
      <c r="BI94" s="28">
        <v>0.7</v>
      </c>
      <c r="BJ94" s="28">
        <v>0</v>
      </c>
      <c r="BK94" s="28">
        <v>2.2999999999999998</v>
      </c>
      <c r="BL94" s="28">
        <v>0</v>
      </c>
      <c r="BM94" s="28">
        <v>0.7</v>
      </c>
      <c r="BN94" s="28">
        <v>0.01</v>
      </c>
      <c r="BO94" s="28">
        <v>0.01</v>
      </c>
      <c r="BP94" s="28">
        <v>0</v>
      </c>
      <c r="BQ94" s="28">
        <v>0.14000000000000001</v>
      </c>
      <c r="BR94" s="28">
        <v>0.22</v>
      </c>
      <c r="BS94" s="28">
        <v>2.31</v>
      </c>
      <c r="BT94" s="28">
        <v>0</v>
      </c>
      <c r="BU94" s="28">
        <v>0</v>
      </c>
      <c r="BV94" s="28">
        <v>1.73</v>
      </c>
      <c r="BW94" s="28">
        <v>0.05</v>
      </c>
      <c r="BX94" s="28">
        <v>0</v>
      </c>
      <c r="BY94" s="28">
        <v>0</v>
      </c>
      <c r="BZ94" s="28">
        <v>0</v>
      </c>
      <c r="CA94" s="28">
        <v>0</v>
      </c>
      <c r="CB94" s="28">
        <v>591.04999999999995</v>
      </c>
      <c r="CC94" s="28">
        <f>$I$94/$I$95*100</f>
        <v>55.538312441012707</v>
      </c>
      <c r="CD94" s="28">
        <v>234.59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9.76</v>
      </c>
      <c r="CP94" s="28">
        <v>1.38</v>
      </c>
    </row>
    <row r="95" spans="1:94" s="28" customFormat="1" x14ac:dyDescent="0.25">
      <c r="B95" s="29" t="s">
        <v>105</v>
      </c>
      <c r="D95" s="28">
        <v>51.95</v>
      </c>
      <c r="E95" s="28">
        <v>34.44</v>
      </c>
      <c r="F95" s="28">
        <v>77.739999999999995</v>
      </c>
      <c r="G95" s="28">
        <v>5.0599999999999996</v>
      </c>
      <c r="H95" s="28">
        <v>171.73</v>
      </c>
      <c r="I95" s="28">
        <v>1578.73</v>
      </c>
      <c r="J95" s="28">
        <v>36.28</v>
      </c>
      <c r="K95" s="28">
        <v>2.0499999999999998</v>
      </c>
      <c r="L95" s="28">
        <v>0</v>
      </c>
      <c r="M95" s="28">
        <v>0</v>
      </c>
      <c r="N95" s="28">
        <v>48.06</v>
      </c>
      <c r="O95" s="28">
        <v>110.94</v>
      </c>
      <c r="P95" s="28">
        <v>12.72</v>
      </c>
      <c r="Q95" s="28">
        <v>0</v>
      </c>
      <c r="R95" s="28">
        <v>0</v>
      </c>
      <c r="S95" s="28">
        <v>2.78</v>
      </c>
      <c r="T95" s="28">
        <v>13.17</v>
      </c>
      <c r="U95" s="28">
        <v>1730.04</v>
      </c>
      <c r="V95" s="28">
        <v>2230.39</v>
      </c>
      <c r="W95" s="28">
        <v>350.11</v>
      </c>
      <c r="X95" s="28">
        <v>145.76</v>
      </c>
      <c r="Y95" s="28">
        <v>754.44</v>
      </c>
      <c r="Z95" s="28">
        <v>12.82</v>
      </c>
      <c r="AA95" s="28">
        <v>405.56</v>
      </c>
      <c r="AB95" s="28">
        <v>1363.29</v>
      </c>
      <c r="AC95" s="28">
        <v>835.95</v>
      </c>
      <c r="AD95" s="28">
        <v>4.25</v>
      </c>
      <c r="AE95" s="28">
        <v>0.78</v>
      </c>
      <c r="AF95" s="28">
        <v>1.08</v>
      </c>
      <c r="AG95" s="28">
        <v>5.15</v>
      </c>
      <c r="AH95" s="28">
        <v>17.23</v>
      </c>
      <c r="AI95" s="28">
        <v>32.950000000000003</v>
      </c>
      <c r="AJ95" s="28">
        <v>0</v>
      </c>
      <c r="AK95" s="28">
        <v>810.99</v>
      </c>
      <c r="AL95" s="28">
        <v>726.2</v>
      </c>
      <c r="AM95" s="28">
        <v>3840.54</v>
      </c>
      <c r="AN95" s="28">
        <v>3003.94</v>
      </c>
      <c r="AO95" s="28">
        <v>1183.5</v>
      </c>
      <c r="AP95" s="28">
        <v>2034.5</v>
      </c>
      <c r="AQ95" s="28">
        <v>701.26</v>
      </c>
      <c r="AR95" s="28">
        <v>2395.7800000000002</v>
      </c>
      <c r="AS95" s="28">
        <v>2201.4299999999998</v>
      </c>
      <c r="AT95" s="28">
        <v>2656.43</v>
      </c>
      <c r="AU95" s="28">
        <v>3602.88</v>
      </c>
      <c r="AV95" s="28">
        <v>1194.47</v>
      </c>
      <c r="AW95" s="28">
        <v>1710.41</v>
      </c>
      <c r="AX95" s="28">
        <v>8378.1200000000008</v>
      </c>
      <c r="AY95" s="28">
        <v>132.82</v>
      </c>
      <c r="AZ95" s="28">
        <v>2348.85</v>
      </c>
      <c r="BA95" s="28">
        <v>2451.1</v>
      </c>
      <c r="BB95" s="28">
        <v>1766.65</v>
      </c>
      <c r="BC95" s="28">
        <v>909.39</v>
      </c>
      <c r="BD95" s="28">
        <v>1.07</v>
      </c>
      <c r="BE95" s="28">
        <v>0.49</v>
      </c>
      <c r="BF95" s="28">
        <v>0.26</v>
      </c>
      <c r="BG95" s="28">
        <v>0.6</v>
      </c>
      <c r="BH95" s="28">
        <v>0.69</v>
      </c>
      <c r="BI95" s="28">
        <v>3.17</v>
      </c>
      <c r="BJ95" s="28">
        <v>0</v>
      </c>
      <c r="BK95" s="28">
        <v>9.26</v>
      </c>
      <c r="BL95" s="28">
        <v>0</v>
      </c>
      <c r="BM95" s="28">
        <v>2.83</v>
      </c>
      <c r="BN95" s="28">
        <v>0.02</v>
      </c>
      <c r="BO95" s="28">
        <v>0.01</v>
      </c>
      <c r="BP95" s="28">
        <v>0</v>
      </c>
      <c r="BQ95" s="28">
        <v>0.61</v>
      </c>
      <c r="BR95" s="28">
        <v>0.95</v>
      </c>
      <c r="BS95" s="28">
        <v>7.98</v>
      </c>
      <c r="BT95" s="28">
        <v>0</v>
      </c>
      <c r="BU95" s="28">
        <v>0</v>
      </c>
      <c r="BV95" s="28">
        <v>2.29</v>
      </c>
      <c r="BW95" s="28">
        <v>0.1</v>
      </c>
      <c r="BX95" s="28">
        <v>0</v>
      </c>
      <c r="BY95" s="28">
        <v>0</v>
      </c>
      <c r="BZ95" s="28">
        <v>0</v>
      </c>
      <c r="CA95" s="28">
        <v>0</v>
      </c>
      <c r="CB95" s="28">
        <v>989.06</v>
      </c>
      <c r="CD95" s="28">
        <v>632.77</v>
      </c>
      <c r="CF95" s="28">
        <v>0</v>
      </c>
      <c r="CG95" s="28">
        <v>0</v>
      </c>
      <c r="CH95" s="28">
        <v>0</v>
      </c>
      <c r="CI95" s="28">
        <v>0</v>
      </c>
      <c r="CJ95" s="28">
        <v>0</v>
      </c>
      <c r="CK95" s="28">
        <v>0</v>
      </c>
      <c r="CL95" s="28">
        <v>0</v>
      </c>
      <c r="CM95" s="28">
        <v>0</v>
      </c>
      <c r="CN95" s="28">
        <v>0</v>
      </c>
      <c r="CO95" s="28">
        <v>19.760000000000002</v>
      </c>
      <c r="CP95" s="28">
        <v>2.38</v>
      </c>
    </row>
    <row r="96" spans="1:94" x14ac:dyDescent="0.25">
      <c r="B96" s="23" t="s">
        <v>138</v>
      </c>
    </row>
    <row r="97" spans="1:94" x14ac:dyDescent="0.25">
      <c r="B97" s="23" t="s">
        <v>89</v>
      </c>
    </row>
    <row r="98" spans="1:94" s="26" customFormat="1" ht="47.25" x14ac:dyDescent="0.25">
      <c r="A98" s="26" t="str">
        <f>"19/4"</f>
        <v>19/4</v>
      </c>
      <c r="B98" s="27" t="s">
        <v>139</v>
      </c>
      <c r="C98" s="31">
        <v>200</v>
      </c>
      <c r="D98" s="26">
        <v>6.38</v>
      </c>
      <c r="E98" s="26">
        <v>3.75</v>
      </c>
      <c r="F98" s="26">
        <v>8.14</v>
      </c>
      <c r="G98" s="26">
        <v>0.64</v>
      </c>
      <c r="H98" s="26">
        <v>32.79</v>
      </c>
      <c r="I98" s="26">
        <v>226.16450374999999</v>
      </c>
      <c r="J98" s="26">
        <v>5.63</v>
      </c>
      <c r="K98" s="26">
        <v>0.14000000000000001</v>
      </c>
      <c r="L98" s="26">
        <v>0</v>
      </c>
      <c r="M98" s="26">
        <v>0</v>
      </c>
      <c r="N98" s="26">
        <v>11.5</v>
      </c>
      <c r="O98" s="26">
        <v>19.37</v>
      </c>
      <c r="P98" s="26">
        <v>1.93</v>
      </c>
      <c r="Q98" s="26">
        <v>0</v>
      </c>
      <c r="R98" s="26">
        <v>0</v>
      </c>
      <c r="S98" s="26">
        <v>0.13</v>
      </c>
      <c r="T98" s="26">
        <v>2.6</v>
      </c>
      <c r="U98" s="26">
        <v>551.29</v>
      </c>
      <c r="V98" s="26">
        <v>228.21</v>
      </c>
      <c r="W98" s="26">
        <v>143.91</v>
      </c>
      <c r="X98" s="26">
        <v>47.85</v>
      </c>
      <c r="Y98" s="26">
        <v>162.4</v>
      </c>
      <c r="Z98" s="26">
        <v>1.1299999999999999</v>
      </c>
      <c r="AA98" s="26">
        <v>30.3</v>
      </c>
      <c r="AB98" s="26">
        <v>26.3</v>
      </c>
      <c r="AC98" s="26">
        <v>56.45</v>
      </c>
      <c r="AD98" s="26">
        <v>0.25</v>
      </c>
      <c r="AE98" s="26">
        <v>0.09</v>
      </c>
      <c r="AF98" s="26">
        <v>0.19</v>
      </c>
      <c r="AG98" s="26">
        <v>0.81</v>
      </c>
      <c r="AH98" s="26">
        <v>2.64</v>
      </c>
      <c r="AI98" s="26">
        <v>0.66</v>
      </c>
      <c r="AJ98" s="26">
        <v>0</v>
      </c>
      <c r="AK98" s="26">
        <v>197.82</v>
      </c>
      <c r="AL98" s="26">
        <v>195.37</v>
      </c>
      <c r="AM98" s="26">
        <v>540.82000000000005</v>
      </c>
      <c r="AN98" s="26">
        <v>383.04</v>
      </c>
      <c r="AO98" s="26">
        <v>159.25</v>
      </c>
      <c r="AP98" s="26">
        <v>252.57</v>
      </c>
      <c r="AQ98" s="26">
        <v>94.95</v>
      </c>
      <c r="AR98" s="26">
        <v>319.18</v>
      </c>
      <c r="AS98" s="26">
        <v>145.82</v>
      </c>
      <c r="AT98" s="26">
        <v>236.18</v>
      </c>
      <c r="AU98" s="26">
        <v>240.96</v>
      </c>
      <c r="AV98" s="26">
        <v>70.790000000000006</v>
      </c>
      <c r="AW98" s="26">
        <v>150.87</v>
      </c>
      <c r="AX98" s="26">
        <v>511.95</v>
      </c>
      <c r="AY98" s="26">
        <v>0</v>
      </c>
      <c r="AZ98" s="26">
        <v>125.61</v>
      </c>
      <c r="BA98" s="26">
        <v>139.66</v>
      </c>
      <c r="BB98" s="26">
        <v>329.68</v>
      </c>
      <c r="BC98" s="26">
        <v>98.55</v>
      </c>
      <c r="BD98" s="26">
        <v>0.15</v>
      </c>
      <c r="BE98" s="26">
        <v>7.0000000000000007E-2</v>
      </c>
      <c r="BF98" s="26">
        <v>0.04</v>
      </c>
      <c r="BG98" s="26">
        <v>0.08</v>
      </c>
      <c r="BH98" s="26">
        <v>0.09</v>
      </c>
      <c r="BI98" s="26">
        <v>0.44</v>
      </c>
      <c r="BJ98" s="26">
        <v>0</v>
      </c>
      <c r="BK98" s="26">
        <v>1.31</v>
      </c>
      <c r="BL98" s="26">
        <v>0</v>
      </c>
      <c r="BM98" s="26">
        <v>0.39</v>
      </c>
      <c r="BN98" s="26">
        <v>0</v>
      </c>
      <c r="BO98" s="26">
        <v>0</v>
      </c>
      <c r="BP98" s="26">
        <v>0</v>
      </c>
      <c r="BQ98" s="26">
        <v>0.08</v>
      </c>
      <c r="BR98" s="26">
        <v>0.13</v>
      </c>
      <c r="BS98" s="26">
        <v>1.17</v>
      </c>
      <c r="BT98" s="26">
        <v>0</v>
      </c>
      <c r="BU98" s="26">
        <v>0</v>
      </c>
      <c r="BV98" s="26">
        <v>0.24</v>
      </c>
      <c r="BW98" s="26">
        <v>0.02</v>
      </c>
      <c r="BX98" s="26">
        <v>0</v>
      </c>
      <c r="BY98" s="26">
        <v>0</v>
      </c>
      <c r="BZ98" s="26">
        <v>0</v>
      </c>
      <c r="CA98" s="26">
        <v>0</v>
      </c>
      <c r="CB98" s="26">
        <v>206.33</v>
      </c>
      <c r="CD98" s="26">
        <v>34.68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6.25</v>
      </c>
      <c r="CP98" s="26">
        <v>1.25</v>
      </c>
    </row>
    <row r="99" spans="1:94" s="26" customFormat="1" x14ac:dyDescent="0.25">
      <c r="A99" s="26" t="str">
        <f>"36/10"</f>
        <v>36/10</v>
      </c>
      <c r="B99" s="27" t="s">
        <v>108</v>
      </c>
      <c r="C99" s="26" t="str">
        <f>"200"</f>
        <v>200</v>
      </c>
      <c r="D99" s="26">
        <v>3.64</v>
      </c>
      <c r="E99" s="26">
        <v>2.9</v>
      </c>
      <c r="F99" s="26">
        <v>3.34</v>
      </c>
      <c r="G99" s="26">
        <v>0.6</v>
      </c>
      <c r="H99" s="26">
        <v>24.1</v>
      </c>
      <c r="I99" s="26">
        <v>134.767248</v>
      </c>
      <c r="J99" s="26">
        <v>2.36</v>
      </c>
      <c r="K99" s="26">
        <v>0</v>
      </c>
      <c r="L99" s="26">
        <v>0</v>
      </c>
      <c r="M99" s="26">
        <v>0</v>
      </c>
      <c r="N99" s="26">
        <v>22.51</v>
      </c>
      <c r="O99" s="26">
        <v>0.3</v>
      </c>
      <c r="P99" s="26">
        <v>1.28</v>
      </c>
      <c r="Q99" s="26">
        <v>0</v>
      </c>
      <c r="R99" s="26">
        <v>0</v>
      </c>
      <c r="S99" s="26">
        <v>0.26</v>
      </c>
      <c r="T99" s="26">
        <v>0.97</v>
      </c>
      <c r="U99" s="26">
        <v>50.72</v>
      </c>
      <c r="V99" s="26">
        <v>182.12</v>
      </c>
      <c r="W99" s="26">
        <v>110.63</v>
      </c>
      <c r="X99" s="26">
        <v>26.97</v>
      </c>
      <c r="Y99" s="26">
        <v>101.09</v>
      </c>
      <c r="Z99" s="26">
        <v>0.9</v>
      </c>
      <c r="AA99" s="26">
        <v>12</v>
      </c>
      <c r="AB99" s="26">
        <v>8.64</v>
      </c>
      <c r="AC99" s="26">
        <v>22.12</v>
      </c>
      <c r="AD99" s="26">
        <v>0.01</v>
      </c>
      <c r="AE99" s="26">
        <v>0.03</v>
      </c>
      <c r="AF99" s="26">
        <v>0.13</v>
      </c>
      <c r="AG99" s="26">
        <v>0.14000000000000001</v>
      </c>
      <c r="AH99" s="26">
        <v>1.07</v>
      </c>
      <c r="AI99" s="26">
        <v>0.52</v>
      </c>
      <c r="AJ99" s="26">
        <v>0</v>
      </c>
      <c r="AK99" s="26">
        <v>153.22</v>
      </c>
      <c r="AL99" s="26">
        <v>151.34</v>
      </c>
      <c r="AM99" s="26">
        <v>259.44</v>
      </c>
      <c r="AN99" s="26">
        <v>208.68</v>
      </c>
      <c r="AO99" s="26">
        <v>69.56</v>
      </c>
      <c r="AP99" s="26">
        <v>122.2</v>
      </c>
      <c r="AQ99" s="26">
        <v>40.42</v>
      </c>
      <c r="AR99" s="26">
        <v>137.24</v>
      </c>
      <c r="AS99" s="26">
        <v>0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172.96</v>
      </c>
      <c r="BC99" s="26">
        <v>24.44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198.62</v>
      </c>
      <c r="CD99" s="26">
        <v>21.5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10</v>
      </c>
      <c r="CP99" s="26">
        <v>0</v>
      </c>
    </row>
    <row r="100" spans="1:94" s="26" customFormat="1" x14ac:dyDescent="0.25">
      <c r="A100" s="26" t="str">
        <f>"-"</f>
        <v>-</v>
      </c>
      <c r="B100" s="27" t="s">
        <v>93</v>
      </c>
      <c r="C100" s="26" t="str">
        <f>"60"</f>
        <v>60</v>
      </c>
      <c r="D100" s="26">
        <v>3.97</v>
      </c>
      <c r="E100" s="26">
        <v>0</v>
      </c>
      <c r="F100" s="26">
        <v>0.39</v>
      </c>
      <c r="G100" s="26">
        <v>0.39</v>
      </c>
      <c r="H100" s="26">
        <v>28.14</v>
      </c>
      <c r="I100" s="26">
        <v>134.34059999999999</v>
      </c>
      <c r="J100" s="26">
        <v>0</v>
      </c>
      <c r="K100" s="26">
        <v>0</v>
      </c>
      <c r="L100" s="26">
        <v>0</v>
      </c>
      <c r="M100" s="26">
        <v>0</v>
      </c>
      <c r="N100" s="26">
        <v>0.66</v>
      </c>
      <c r="O100" s="26">
        <v>27.36</v>
      </c>
      <c r="P100" s="26">
        <v>0.12</v>
      </c>
      <c r="Q100" s="26">
        <v>0</v>
      </c>
      <c r="R100" s="26">
        <v>0</v>
      </c>
      <c r="S100" s="26">
        <v>0</v>
      </c>
      <c r="T100" s="26">
        <v>1.08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305.37</v>
      </c>
      <c r="AN100" s="26">
        <v>101.27</v>
      </c>
      <c r="AO100" s="26">
        <v>60.03</v>
      </c>
      <c r="AP100" s="26">
        <v>120.06</v>
      </c>
      <c r="AQ100" s="26">
        <v>45.41</v>
      </c>
      <c r="AR100" s="26">
        <v>217.15</v>
      </c>
      <c r="AS100" s="26">
        <v>134.68</v>
      </c>
      <c r="AT100" s="26">
        <v>187.92</v>
      </c>
      <c r="AU100" s="26">
        <v>155.03</v>
      </c>
      <c r="AV100" s="26">
        <v>81.430000000000007</v>
      </c>
      <c r="AW100" s="26">
        <v>144.07</v>
      </c>
      <c r="AX100" s="26">
        <v>1204.78</v>
      </c>
      <c r="AY100" s="26">
        <v>0</v>
      </c>
      <c r="AZ100" s="26">
        <v>392.54</v>
      </c>
      <c r="BA100" s="26">
        <v>170.69</v>
      </c>
      <c r="BB100" s="26">
        <v>113.27</v>
      </c>
      <c r="BC100" s="26">
        <v>89.78</v>
      </c>
      <c r="BD100" s="26">
        <v>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0.05</v>
      </c>
      <c r="BL100" s="26">
        <v>0</v>
      </c>
      <c r="BM100" s="26">
        <v>0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0.04</v>
      </c>
      <c r="BT100" s="26">
        <v>0</v>
      </c>
      <c r="BU100" s="26">
        <v>0</v>
      </c>
      <c r="BV100" s="26">
        <v>0.17</v>
      </c>
      <c r="BW100" s="26">
        <v>0.01</v>
      </c>
      <c r="BX100" s="26">
        <v>0</v>
      </c>
      <c r="BY100" s="26">
        <v>0</v>
      </c>
      <c r="BZ100" s="26">
        <v>0</v>
      </c>
      <c r="CA100" s="26">
        <v>0</v>
      </c>
      <c r="CB100" s="26">
        <v>23.46</v>
      </c>
      <c r="CD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</row>
    <row r="101" spans="1:94" s="24" customFormat="1" x14ac:dyDescent="0.25">
      <c r="A101" s="24" t="str">
        <f>"-"</f>
        <v>-</v>
      </c>
      <c r="B101" s="25" t="s">
        <v>94</v>
      </c>
      <c r="C101" s="24" t="str">
        <f>"30"</f>
        <v>30</v>
      </c>
      <c r="D101" s="24">
        <v>1.98</v>
      </c>
      <c r="E101" s="24">
        <v>0</v>
      </c>
      <c r="F101" s="24">
        <v>0.36</v>
      </c>
      <c r="G101" s="24">
        <v>0.36</v>
      </c>
      <c r="H101" s="24">
        <v>12.51</v>
      </c>
      <c r="I101" s="24">
        <v>58.013999999999996</v>
      </c>
      <c r="J101" s="24">
        <v>0.06</v>
      </c>
      <c r="K101" s="24">
        <v>0</v>
      </c>
      <c r="L101" s="24">
        <v>0</v>
      </c>
      <c r="M101" s="24">
        <v>0</v>
      </c>
      <c r="N101" s="24">
        <v>0.36</v>
      </c>
      <c r="O101" s="24">
        <v>9.66</v>
      </c>
      <c r="P101" s="24">
        <v>2.4900000000000002</v>
      </c>
      <c r="Q101" s="24">
        <v>0</v>
      </c>
      <c r="R101" s="24">
        <v>0</v>
      </c>
      <c r="S101" s="24">
        <v>0.3</v>
      </c>
      <c r="T101" s="24">
        <v>0.75</v>
      </c>
      <c r="U101" s="24">
        <v>183</v>
      </c>
      <c r="V101" s="24">
        <v>73.5</v>
      </c>
      <c r="W101" s="24">
        <v>10.5</v>
      </c>
      <c r="X101" s="24">
        <v>14.1</v>
      </c>
      <c r="Y101" s="24">
        <v>47.4</v>
      </c>
      <c r="Z101" s="24">
        <v>1.17</v>
      </c>
      <c r="AA101" s="24">
        <v>0</v>
      </c>
      <c r="AB101" s="24">
        <v>1.5</v>
      </c>
      <c r="AC101" s="24">
        <v>0.3</v>
      </c>
      <c r="AD101" s="24">
        <v>0.42</v>
      </c>
      <c r="AE101" s="24">
        <v>0.05</v>
      </c>
      <c r="AF101" s="24">
        <v>0.02</v>
      </c>
      <c r="AG101" s="24">
        <v>0.21</v>
      </c>
      <c r="AH101" s="24">
        <v>0.6</v>
      </c>
      <c r="AI101" s="24">
        <v>0</v>
      </c>
      <c r="AJ101" s="24">
        <v>0</v>
      </c>
      <c r="AK101" s="24">
        <v>0</v>
      </c>
      <c r="AL101" s="24">
        <v>0</v>
      </c>
      <c r="AM101" s="24">
        <v>128.1</v>
      </c>
      <c r="AN101" s="24">
        <v>66.900000000000006</v>
      </c>
      <c r="AO101" s="24">
        <v>27.9</v>
      </c>
      <c r="AP101" s="24">
        <v>59.4</v>
      </c>
      <c r="AQ101" s="24">
        <v>24</v>
      </c>
      <c r="AR101" s="24">
        <v>111.3</v>
      </c>
      <c r="AS101" s="24">
        <v>89.1</v>
      </c>
      <c r="AT101" s="24">
        <v>87.3</v>
      </c>
      <c r="AU101" s="24">
        <v>139.19999999999999</v>
      </c>
      <c r="AV101" s="24">
        <v>37.200000000000003</v>
      </c>
      <c r="AW101" s="24">
        <v>93</v>
      </c>
      <c r="AX101" s="24">
        <v>458.7</v>
      </c>
      <c r="AY101" s="24">
        <v>0</v>
      </c>
      <c r="AZ101" s="24">
        <v>157.80000000000001</v>
      </c>
      <c r="BA101" s="24">
        <v>87.3</v>
      </c>
      <c r="BB101" s="24">
        <v>54</v>
      </c>
      <c r="BC101" s="24">
        <v>39</v>
      </c>
      <c r="BD101" s="24">
        <v>0</v>
      </c>
      <c r="BE101" s="24">
        <v>0</v>
      </c>
      <c r="BF101" s="24">
        <v>0</v>
      </c>
      <c r="BG101" s="24">
        <v>0</v>
      </c>
      <c r="BH101" s="24">
        <v>0</v>
      </c>
      <c r="BI101" s="24">
        <v>0</v>
      </c>
      <c r="BJ101" s="24">
        <v>0</v>
      </c>
      <c r="BK101" s="24">
        <v>0.04</v>
      </c>
      <c r="BL101" s="24">
        <v>0</v>
      </c>
      <c r="BM101" s="24">
        <v>0</v>
      </c>
      <c r="BN101" s="24">
        <v>0.01</v>
      </c>
      <c r="BO101" s="24">
        <v>0</v>
      </c>
      <c r="BP101" s="24">
        <v>0</v>
      </c>
      <c r="BQ101" s="24">
        <v>0</v>
      </c>
      <c r="BR101" s="24">
        <v>0</v>
      </c>
      <c r="BS101" s="24">
        <v>0.03</v>
      </c>
      <c r="BT101" s="24">
        <v>0</v>
      </c>
      <c r="BU101" s="24">
        <v>0</v>
      </c>
      <c r="BV101" s="24">
        <v>0.14000000000000001</v>
      </c>
      <c r="BW101" s="24">
        <v>0.02</v>
      </c>
      <c r="BX101" s="24">
        <v>0</v>
      </c>
      <c r="BY101" s="24">
        <v>0</v>
      </c>
      <c r="BZ101" s="24">
        <v>0</v>
      </c>
      <c r="CA101" s="24">
        <v>0</v>
      </c>
      <c r="CB101" s="24">
        <v>14.1</v>
      </c>
      <c r="CD101" s="24">
        <v>0.25</v>
      </c>
      <c r="CF101" s="24">
        <v>0</v>
      </c>
      <c r="CG101" s="24">
        <v>0</v>
      </c>
      <c r="CH101" s="24">
        <v>0</v>
      </c>
      <c r="CI101" s="24">
        <v>0</v>
      </c>
      <c r="CJ101" s="24">
        <v>0</v>
      </c>
      <c r="CK101" s="24">
        <v>0</v>
      </c>
      <c r="CL101" s="24">
        <v>0</v>
      </c>
      <c r="CM101" s="24">
        <v>0</v>
      </c>
      <c r="CN101" s="24">
        <v>0</v>
      </c>
      <c r="CO101" s="24">
        <v>0</v>
      </c>
      <c r="CP101" s="24">
        <v>0</v>
      </c>
    </row>
    <row r="102" spans="1:94" s="28" customFormat="1" x14ac:dyDescent="0.25">
      <c r="B102" s="29" t="s">
        <v>95</v>
      </c>
      <c r="D102" s="28">
        <v>16.07</v>
      </c>
      <c r="E102" s="28">
        <v>6.59</v>
      </c>
      <c r="F102" s="28">
        <v>12.7</v>
      </c>
      <c r="G102" s="28">
        <v>2.0699999999999998</v>
      </c>
      <c r="H102" s="28">
        <v>105.23</v>
      </c>
      <c r="I102" s="28">
        <v>587.91</v>
      </c>
      <c r="J102" s="28">
        <v>7.84</v>
      </c>
      <c r="K102" s="28">
        <v>0.14000000000000001</v>
      </c>
      <c r="L102" s="28">
        <v>0</v>
      </c>
      <c r="M102" s="28">
        <v>0</v>
      </c>
      <c r="N102" s="28">
        <v>40.4</v>
      </c>
      <c r="O102" s="28">
        <v>57.59</v>
      </c>
      <c r="P102" s="28">
        <v>7.24</v>
      </c>
      <c r="Q102" s="28">
        <v>0</v>
      </c>
      <c r="R102" s="28">
        <v>0</v>
      </c>
      <c r="S102" s="28">
        <v>1.73</v>
      </c>
      <c r="T102" s="28">
        <v>5.89</v>
      </c>
      <c r="U102" s="28">
        <v>822.89</v>
      </c>
      <c r="V102" s="28">
        <v>863.54</v>
      </c>
      <c r="W102" s="28">
        <v>295.10000000000002</v>
      </c>
      <c r="X102" s="28">
        <v>88.75</v>
      </c>
      <c r="Y102" s="28">
        <v>310</v>
      </c>
      <c r="Z102" s="28">
        <v>5.73</v>
      </c>
      <c r="AA102" s="28">
        <v>50.3</v>
      </c>
      <c r="AB102" s="28">
        <v>81.8</v>
      </c>
      <c r="AC102" s="28">
        <v>86.25</v>
      </c>
      <c r="AD102" s="28">
        <v>0.97</v>
      </c>
      <c r="AE102" s="28">
        <v>0.22</v>
      </c>
      <c r="AF102" s="28">
        <v>0.38</v>
      </c>
      <c r="AG102" s="28">
        <v>1.55</v>
      </c>
      <c r="AH102" s="28">
        <v>4.6399999999999997</v>
      </c>
      <c r="AI102" s="28">
        <v>16.18</v>
      </c>
      <c r="AJ102" s="28">
        <v>0</v>
      </c>
      <c r="AK102" s="28">
        <v>357.56</v>
      </c>
      <c r="AL102" s="28">
        <v>353.15</v>
      </c>
      <c r="AM102" s="28">
        <v>1273.27</v>
      </c>
      <c r="AN102" s="28">
        <v>795.77</v>
      </c>
      <c r="AO102" s="28">
        <v>324.2</v>
      </c>
      <c r="AP102" s="28">
        <v>575.92999999999995</v>
      </c>
      <c r="AQ102" s="28">
        <v>211.01</v>
      </c>
      <c r="AR102" s="28">
        <v>804.21</v>
      </c>
      <c r="AS102" s="28">
        <v>395.09</v>
      </c>
      <c r="AT102" s="28">
        <v>526.4</v>
      </c>
      <c r="AU102" s="28">
        <v>652.19000000000005</v>
      </c>
      <c r="AV102" s="28">
        <v>199.93</v>
      </c>
      <c r="AW102" s="28">
        <v>408.94</v>
      </c>
      <c r="AX102" s="28">
        <v>2238.42</v>
      </c>
      <c r="AY102" s="28">
        <v>0</v>
      </c>
      <c r="AZ102" s="28">
        <v>695.45</v>
      </c>
      <c r="BA102" s="28">
        <v>421.65</v>
      </c>
      <c r="BB102" s="28">
        <v>686.28</v>
      </c>
      <c r="BC102" s="28">
        <v>260.31</v>
      </c>
      <c r="BD102" s="28">
        <v>0.15</v>
      </c>
      <c r="BE102" s="28">
        <v>7.0000000000000007E-2</v>
      </c>
      <c r="BF102" s="28">
        <v>0.04</v>
      </c>
      <c r="BG102" s="28">
        <v>0.08</v>
      </c>
      <c r="BH102" s="28">
        <v>0.09</v>
      </c>
      <c r="BI102" s="28">
        <v>0.44</v>
      </c>
      <c r="BJ102" s="28">
        <v>0</v>
      </c>
      <c r="BK102" s="28">
        <v>1.4</v>
      </c>
      <c r="BL102" s="28">
        <v>0</v>
      </c>
      <c r="BM102" s="28">
        <v>0.39</v>
      </c>
      <c r="BN102" s="28">
        <v>0.01</v>
      </c>
      <c r="BO102" s="28">
        <v>0</v>
      </c>
      <c r="BP102" s="28">
        <v>0</v>
      </c>
      <c r="BQ102" s="28">
        <v>0.08</v>
      </c>
      <c r="BR102" s="28">
        <v>0.14000000000000001</v>
      </c>
      <c r="BS102" s="28">
        <v>1.25</v>
      </c>
      <c r="BT102" s="28">
        <v>0</v>
      </c>
      <c r="BU102" s="28">
        <v>0</v>
      </c>
      <c r="BV102" s="28">
        <v>0.55000000000000004</v>
      </c>
      <c r="BW102" s="28">
        <v>0.05</v>
      </c>
      <c r="BX102" s="28">
        <v>0</v>
      </c>
      <c r="BY102" s="28">
        <v>0</v>
      </c>
      <c r="BZ102" s="28">
        <v>0</v>
      </c>
      <c r="CA102" s="28">
        <v>0</v>
      </c>
      <c r="CB102" s="28">
        <v>571.89</v>
      </c>
      <c r="CC102" s="28">
        <f>$I$102/$I$111*100</f>
        <v>40.655427085638415</v>
      </c>
      <c r="CD102" s="28">
        <v>63.93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16.25</v>
      </c>
      <c r="CP102" s="28">
        <v>1.25</v>
      </c>
    </row>
    <row r="103" spans="1:94" x14ac:dyDescent="0.25">
      <c r="B103" s="23" t="s">
        <v>96</v>
      </c>
    </row>
    <row r="104" spans="1:94" s="26" customFormat="1" ht="47.25" x14ac:dyDescent="0.25">
      <c r="A104" s="26" t="str">
        <f>"21/1"</f>
        <v>21/1</v>
      </c>
      <c r="B104" s="27" t="s">
        <v>140</v>
      </c>
      <c r="C104" s="26" t="str">
        <f>"100"</f>
        <v>100</v>
      </c>
      <c r="D104" s="26">
        <v>0.88</v>
      </c>
      <c r="E104" s="26">
        <v>0</v>
      </c>
      <c r="F104" s="26">
        <v>6.01</v>
      </c>
      <c r="G104" s="26">
        <v>6.01</v>
      </c>
      <c r="H104" s="26">
        <v>4.01</v>
      </c>
      <c r="I104" s="26">
        <v>72.147796</v>
      </c>
      <c r="J104" s="26">
        <v>0.75</v>
      </c>
      <c r="K104" s="26">
        <v>3.9</v>
      </c>
      <c r="L104" s="26">
        <v>0.75</v>
      </c>
      <c r="M104" s="26">
        <v>0</v>
      </c>
      <c r="N104" s="26">
        <v>2.72</v>
      </c>
      <c r="O104" s="26">
        <v>0.18</v>
      </c>
      <c r="P104" s="26">
        <v>1.1100000000000001</v>
      </c>
      <c r="Q104" s="26">
        <v>0</v>
      </c>
      <c r="R104" s="26">
        <v>0</v>
      </c>
      <c r="S104" s="26">
        <v>0.41</v>
      </c>
      <c r="T104" s="26">
        <v>1.04</v>
      </c>
      <c r="U104" s="26">
        <v>194.53</v>
      </c>
      <c r="V104" s="26">
        <v>198.56</v>
      </c>
      <c r="W104" s="26">
        <v>18.850000000000001</v>
      </c>
      <c r="X104" s="26">
        <v>15.77</v>
      </c>
      <c r="Y104" s="26">
        <v>31.81</v>
      </c>
      <c r="Z104" s="26">
        <v>0.71</v>
      </c>
      <c r="AA104" s="26">
        <v>0</v>
      </c>
      <c r="AB104" s="26">
        <v>396.12</v>
      </c>
      <c r="AC104" s="26">
        <v>67.209999999999994</v>
      </c>
      <c r="AD104" s="26">
        <v>3.02</v>
      </c>
      <c r="AE104" s="26">
        <v>0.04</v>
      </c>
      <c r="AF104" s="26">
        <v>0.04</v>
      </c>
      <c r="AG104" s="26">
        <v>0.32</v>
      </c>
      <c r="AH104" s="26">
        <v>0.47</v>
      </c>
      <c r="AI104" s="26">
        <v>16.12</v>
      </c>
      <c r="AJ104" s="26">
        <v>0</v>
      </c>
      <c r="AK104" s="26">
        <v>0</v>
      </c>
      <c r="AL104" s="26">
        <v>0</v>
      </c>
      <c r="AM104" s="26">
        <v>30.4</v>
      </c>
      <c r="AN104" s="26">
        <v>30.4</v>
      </c>
      <c r="AO104" s="26">
        <v>5.99</v>
      </c>
      <c r="AP104" s="26">
        <v>23.03</v>
      </c>
      <c r="AQ104" s="26">
        <v>5.99</v>
      </c>
      <c r="AR104" s="26">
        <v>19.350000000000001</v>
      </c>
      <c r="AS104" s="26">
        <v>24.41</v>
      </c>
      <c r="AT104" s="26">
        <v>31.32</v>
      </c>
      <c r="AU104" s="26">
        <v>87.97</v>
      </c>
      <c r="AV104" s="26">
        <v>11.98</v>
      </c>
      <c r="AW104" s="26">
        <v>22.11</v>
      </c>
      <c r="AX104" s="26">
        <v>301.23</v>
      </c>
      <c r="AY104" s="26">
        <v>0</v>
      </c>
      <c r="AZ104" s="26">
        <v>16.579999999999998</v>
      </c>
      <c r="BA104" s="26">
        <v>24.41</v>
      </c>
      <c r="BB104" s="26">
        <v>21.19</v>
      </c>
      <c r="BC104" s="26">
        <v>5.53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0.36</v>
      </c>
      <c r="BL104" s="26">
        <v>0</v>
      </c>
      <c r="BM104" s="26">
        <v>0.24</v>
      </c>
      <c r="BN104" s="26">
        <v>0.02</v>
      </c>
      <c r="BO104" s="26">
        <v>0.04</v>
      </c>
      <c r="BP104" s="26">
        <v>0</v>
      </c>
      <c r="BQ104" s="26">
        <v>0</v>
      </c>
      <c r="BR104" s="26">
        <v>0</v>
      </c>
      <c r="BS104" s="26">
        <v>1.39</v>
      </c>
      <c r="BT104" s="26">
        <v>0</v>
      </c>
      <c r="BU104" s="26">
        <v>0</v>
      </c>
      <c r="BV104" s="26">
        <v>3.47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87.9</v>
      </c>
      <c r="CD104" s="26">
        <v>66.02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0.5</v>
      </c>
    </row>
    <row r="105" spans="1:94" s="26" customFormat="1" ht="31.5" x14ac:dyDescent="0.25">
      <c r="A105" s="26" t="str">
        <f>"18/2"</f>
        <v>18/2</v>
      </c>
      <c r="B105" s="27" t="s">
        <v>141</v>
      </c>
      <c r="C105" s="26" t="str">
        <f>"250"</f>
        <v>250</v>
      </c>
      <c r="D105" s="26">
        <v>3.21</v>
      </c>
      <c r="E105" s="26">
        <v>0</v>
      </c>
      <c r="F105" s="26">
        <v>2.4500000000000002</v>
      </c>
      <c r="G105" s="26">
        <v>2.4500000000000002</v>
      </c>
      <c r="H105" s="26">
        <v>23.6</v>
      </c>
      <c r="I105" s="26">
        <v>127.39266074999999</v>
      </c>
      <c r="J105" s="26">
        <v>0.35</v>
      </c>
      <c r="K105" s="26">
        <v>1.3</v>
      </c>
      <c r="L105" s="26">
        <v>0</v>
      </c>
      <c r="M105" s="26">
        <v>0</v>
      </c>
      <c r="N105" s="26">
        <v>2.52</v>
      </c>
      <c r="O105" s="26">
        <v>19.170000000000002</v>
      </c>
      <c r="P105" s="26">
        <v>1.9</v>
      </c>
      <c r="Q105" s="26">
        <v>0</v>
      </c>
      <c r="R105" s="26">
        <v>0</v>
      </c>
      <c r="S105" s="26">
        <v>0.19</v>
      </c>
      <c r="T105" s="26">
        <v>1.53</v>
      </c>
      <c r="U105" s="26">
        <v>198.29</v>
      </c>
      <c r="V105" s="26">
        <v>447.64</v>
      </c>
      <c r="W105" s="26">
        <v>16.5</v>
      </c>
      <c r="X105" s="26">
        <v>22.83</v>
      </c>
      <c r="Y105" s="26">
        <v>59.34</v>
      </c>
      <c r="Z105" s="26">
        <v>0.99</v>
      </c>
      <c r="AA105" s="26">
        <v>0</v>
      </c>
      <c r="AB105" s="26">
        <v>1308.5999999999999</v>
      </c>
      <c r="AC105" s="26">
        <v>242.1</v>
      </c>
      <c r="AD105" s="26">
        <v>1.24</v>
      </c>
      <c r="AE105" s="26">
        <v>0.1</v>
      </c>
      <c r="AF105" s="26">
        <v>0.06</v>
      </c>
      <c r="AG105" s="26">
        <v>1.02</v>
      </c>
      <c r="AH105" s="26">
        <v>1.86</v>
      </c>
      <c r="AI105" s="26">
        <v>6.12</v>
      </c>
      <c r="AJ105" s="26">
        <v>0</v>
      </c>
      <c r="AK105" s="26">
        <v>0</v>
      </c>
      <c r="AL105" s="26">
        <v>0</v>
      </c>
      <c r="AM105" s="26">
        <v>156.88999999999999</v>
      </c>
      <c r="AN105" s="26">
        <v>82.08</v>
      </c>
      <c r="AO105" s="26">
        <v>30.25</v>
      </c>
      <c r="AP105" s="26">
        <v>76.44</v>
      </c>
      <c r="AQ105" s="26">
        <v>29.21</v>
      </c>
      <c r="AR105" s="26">
        <v>104.67</v>
      </c>
      <c r="AS105" s="26">
        <v>93.55</v>
      </c>
      <c r="AT105" s="26">
        <v>172.79</v>
      </c>
      <c r="AU105" s="26">
        <v>113.46</v>
      </c>
      <c r="AV105" s="26">
        <v>40.36</v>
      </c>
      <c r="AW105" s="26">
        <v>82.54</v>
      </c>
      <c r="AX105" s="26">
        <v>627.16999999999996</v>
      </c>
      <c r="AY105" s="26">
        <v>0</v>
      </c>
      <c r="AZ105" s="26">
        <v>165.43</v>
      </c>
      <c r="BA105" s="26">
        <v>95.3</v>
      </c>
      <c r="BB105" s="26">
        <v>59.15</v>
      </c>
      <c r="BC105" s="26">
        <v>39.43</v>
      </c>
      <c r="BD105" s="26">
        <v>0</v>
      </c>
      <c r="BE105" s="26">
        <v>0</v>
      </c>
      <c r="BF105" s="26">
        <v>0</v>
      </c>
      <c r="BG105" s="26">
        <v>0</v>
      </c>
      <c r="BH105" s="26">
        <v>0</v>
      </c>
      <c r="BI105" s="26">
        <v>0</v>
      </c>
      <c r="BJ105" s="26">
        <v>0</v>
      </c>
      <c r="BK105" s="26">
        <v>0.2</v>
      </c>
      <c r="BL105" s="26">
        <v>0</v>
      </c>
      <c r="BM105" s="26">
        <v>0.09</v>
      </c>
      <c r="BN105" s="26">
        <v>0.01</v>
      </c>
      <c r="BO105" s="26">
        <v>0.01</v>
      </c>
      <c r="BP105" s="26">
        <v>0</v>
      </c>
      <c r="BQ105" s="26">
        <v>0</v>
      </c>
      <c r="BR105" s="26">
        <v>0</v>
      </c>
      <c r="BS105" s="26">
        <v>0.57999999999999996</v>
      </c>
      <c r="BT105" s="26">
        <v>0</v>
      </c>
      <c r="BU105" s="26">
        <v>0</v>
      </c>
      <c r="BV105" s="26">
        <v>1.28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261.05</v>
      </c>
      <c r="CD105" s="26">
        <v>218.1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0.5</v>
      </c>
    </row>
    <row r="106" spans="1:94" s="26" customFormat="1" x14ac:dyDescent="0.25">
      <c r="A106" s="26" t="str">
        <f>"4/9"</f>
        <v>4/9</v>
      </c>
      <c r="B106" s="27" t="s">
        <v>142</v>
      </c>
      <c r="C106" s="26" t="str">
        <f>"200"</f>
        <v>200</v>
      </c>
      <c r="D106" s="26">
        <v>18.32</v>
      </c>
      <c r="E106" s="26">
        <v>15.07</v>
      </c>
      <c r="F106" s="26">
        <v>14.87</v>
      </c>
      <c r="G106" s="26">
        <v>2.1800000000000002</v>
      </c>
      <c r="H106" s="26">
        <v>38.33</v>
      </c>
      <c r="I106" s="26">
        <v>359.34023999999999</v>
      </c>
      <c r="J106" s="26">
        <v>4.49</v>
      </c>
      <c r="K106" s="26">
        <v>1.56</v>
      </c>
      <c r="L106" s="26">
        <v>0</v>
      </c>
      <c r="M106" s="26">
        <v>0</v>
      </c>
      <c r="N106" s="26">
        <v>2.34</v>
      </c>
      <c r="O106" s="26">
        <v>33.869999999999997</v>
      </c>
      <c r="P106" s="26">
        <v>2.13</v>
      </c>
      <c r="Q106" s="26">
        <v>0</v>
      </c>
      <c r="R106" s="26">
        <v>0</v>
      </c>
      <c r="S106" s="26">
        <v>7.0000000000000007E-2</v>
      </c>
      <c r="T106" s="26">
        <v>1.73</v>
      </c>
      <c r="U106" s="26">
        <v>136.91999999999999</v>
      </c>
      <c r="V106" s="26">
        <v>151.75</v>
      </c>
      <c r="W106" s="26">
        <v>22.23</v>
      </c>
      <c r="X106" s="26">
        <v>35.19</v>
      </c>
      <c r="Y106" s="26">
        <v>165.98</v>
      </c>
      <c r="Z106" s="26">
        <v>1.72</v>
      </c>
      <c r="AA106" s="26">
        <v>32.200000000000003</v>
      </c>
      <c r="AB106" s="26">
        <v>1641.2</v>
      </c>
      <c r="AC106" s="26">
        <v>338.24</v>
      </c>
      <c r="AD106" s="26">
        <v>1.78</v>
      </c>
      <c r="AE106" s="26">
        <v>0.06</v>
      </c>
      <c r="AF106" s="26">
        <v>0.1</v>
      </c>
      <c r="AG106" s="26">
        <v>6.39</v>
      </c>
      <c r="AH106" s="26">
        <v>13.25</v>
      </c>
      <c r="AI106" s="26">
        <v>1.1100000000000001</v>
      </c>
      <c r="AJ106" s="26">
        <v>0</v>
      </c>
      <c r="AK106" s="26">
        <v>0</v>
      </c>
      <c r="AL106" s="26">
        <v>0</v>
      </c>
      <c r="AM106" s="26">
        <v>264.3</v>
      </c>
      <c r="AN106" s="26">
        <v>113.23</v>
      </c>
      <c r="AO106" s="26">
        <v>67.92</v>
      </c>
      <c r="AP106" s="26">
        <v>104.14</v>
      </c>
      <c r="AQ106" s="26">
        <v>42.74</v>
      </c>
      <c r="AR106" s="26">
        <v>158.31</v>
      </c>
      <c r="AS106" s="26">
        <v>168.74</v>
      </c>
      <c r="AT106" s="26">
        <v>218.01</v>
      </c>
      <c r="AU106" s="26">
        <v>242.04</v>
      </c>
      <c r="AV106" s="26">
        <v>72.73</v>
      </c>
      <c r="AW106" s="26">
        <v>137.19</v>
      </c>
      <c r="AX106" s="26">
        <v>529.91</v>
      </c>
      <c r="AY106" s="26">
        <v>0</v>
      </c>
      <c r="AZ106" s="26">
        <v>141.47999999999999</v>
      </c>
      <c r="BA106" s="26">
        <v>141.85</v>
      </c>
      <c r="BB106" s="26">
        <v>123.31</v>
      </c>
      <c r="BC106" s="26">
        <v>58.68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0.18</v>
      </c>
      <c r="BL106" s="26">
        <v>0</v>
      </c>
      <c r="BM106" s="26">
        <v>0.09</v>
      </c>
      <c r="BN106" s="26">
        <v>0.01</v>
      </c>
      <c r="BO106" s="26">
        <v>0.01</v>
      </c>
      <c r="BP106" s="26">
        <v>0</v>
      </c>
      <c r="BQ106" s="26">
        <v>0</v>
      </c>
      <c r="BR106" s="26">
        <v>0</v>
      </c>
      <c r="BS106" s="26">
        <v>0.54</v>
      </c>
      <c r="BT106" s="26">
        <v>0</v>
      </c>
      <c r="BU106" s="26">
        <v>0</v>
      </c>
      <c r="BV106" s="26">
        <v>1.1299999999999999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183.75</v>
      </c>
      <c r="CD106" s="26">
        <v>305.73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0.4</v>
      </c>
    </row>
    <row r="107" spans="1:94" s="26" customFormat="1" x14ac:dyDescent="0.25">
      <c r="A107" s="26" t="str">
        <f>"6/10"</f>
        <v>6/10</v>
      </c>
      <c r="B107" s="27" t="s">
        <v>131</v>
      </c>
      <c r="C107" s="26" t="str">
        <f>"200"</f>
        <v>200</v>
      </c>
      <c r="D107" s="26">
        <v>1.02</v>
      </c>
      <c r="E107" s="26">
        <v>0</v>
      </c>
      <c r="F107" s="26">
        <v>0.06</v>
      </c>
      <c r="G107" s="26">
        <v>0.06</v>
      </c>
      <c r="H107" s="26">
        <v>23.18</v>
      </c>
      <c r="I107" s="26">
        <v>87.598919999999993</v>
      </c>
      <c r="J107" s="26">
        <v>0.02</v>
      </c>
      <c r="K107" s="26">
        <v>0</v>
      </c>
      <c r="L107" s="26">
        <v>0</v>
      </c>
      <c r="M107" s="26">
        <v>0</v>
      </c>
      <c r="N107" s="26">
        <v>19.190000000000001</v>
      </c>
      <c r="O107" s="26">
        <v>0.56999999999999995</v>
      </c>
      <c r="P107" s="26">
        <v>3.42</v>
      </c>
      <c r="Q107" s="26">
        <v>0</v>
      </c>
      <c r="R107" s="26">
        <v>0</v>
      </c>
      <c r="S107" s="26">
        <v>0.3</v>
      </c>
      <c r="T107" s="26">
        <v>0.81</v>
      </c>
      <c r="U107" s="26">
        <v>3.47</v>
      </c>
      <c r="V107" s="26">
        <v>340.26</v>
      </c>
      <c r="W107" s="26">
        <v>31.33</v>
      </c>
      <c r="X107" s="26">
        <v>19.95</v>
      </c>
      <c r="Y107" s="26">
        <v>27.16</v>
      </c>
      <c r="Z107" s="26">
        <v>0.65</v>
      </c>
      <c r="AA107" s="26">
        <v>0</v>
      </c>
      <c r="AB107" s="26">
        <v>630</v>
      </c>
      <c r="AC107" s="26">
        <v>116.6</v>
      </c>
      <c r="AD107" s="26">
        <v>1.1000000000000001</v>
      </c>
      <c r="AE107" s="26">
        <v>0.02</v>
      </c>
      <c r="AF107" s="26">
        <v>0.04</v>
      </c>
      <c r="AG107" s="26">
        <v>0.51</v>
      </c>
      <c r="AH107" s="26">
        <v>0.78</v>
      </c>
      <c r="AI107" s="26">
        <v>0.32</v>
      </c>
      <c r="AJ107" s="26">
        <v>0</v>
      </c>
      <c r="AK107" s="26">
        <v>0.01</v>
      </c>
      <c r="AL107" s="26">
        <v>0.01</v>
      </c>
      <c r="AM107" s="26">
        <v>0.01</v>
      </c>
      <c r="AN107" s="26">
        <v>0.02</v>
      </c>
      <c r="AO107" s="26">
        <v>0</v>
      </c>
      <c r="AP107" s="26">
        <v>0.01</v>
      </c>
      <c r="AQ107" s="26">
        <v>0</v>
      </c>
      <c r="AR107" s="26">
        <v>0.01</v>
      </c>
      <c r="AS107" s="26">
        <v>0.01</v>
      </c>
      <c r="AT107" s="26">
        <v>0.01</v>
      </c>
      <c r="AU107" s="26">
        <v>0.06</v>
      </c>
      <c r="AV107" s="26">
        <v>0</v>
      </c>
      <c r="AW107" s="26">
        <v>0.01</v>
      </c>
      <c r="AX107" s="26">
        <v>0.03</v>
      </c>
      <c r="AY107" s="26">
        <v>0</v>
      </c>
      <c r="AZ107" s="26">
        <v>0.02</v>
      </c>
      <c r="BA107" s="26">
        <v>0.01</v>
      </c>
      <c r="BB107" s="26">
        <v>0.01</v>
      </c>
      <c r="BC107" s="26">
        <v>0</v>
      </c>
      <c r="BD107" s="26">
        <v>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0.01</v>
      </c>
      <c r="BT107" s="26">
        <v>0</v>
      </c>
      <c r="BU107" s="26">
        <v>0</v>
      </c>
      <c r="BV107" s="26">
        <v>0.01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214.01</v>
      </c>
      <c r="CD107" s="26">
        <v>105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10</v>
      </c>
      <c r="CP107" s="26">
        <v>0</v>
      </c>
    </row>
    <row r="108" spans="1:94" s="26" customFormat="1" x14ac:dyDescent="0.25">
      <c r="A108" s="26" t="str">
        <f>"-"</f>
        <v>-</v>
      </c>
      <c r="B108" s="27" t="s">
        <v>93</v>
      </c>
      <c r="C108" s="26" t="str">
        <f>"60"</f>
        <v>60</v>
      </c>
      <c r="D108" s="26">
        <v>3.97</v>
      </c>
      <c r="E108" s="26">
        <v>0</v>
      </c>
      <c r="F108" s="26">
        <v>0.39</v>
      </c>
      <c r="G108" s="26">
        <v>0.39</v>
      </c>
      <c r="H108" s="26">
        <v>28.14</v>
      </c>
      <c r="I108" s="26">
        <v>134.34059999999999</v>
      </c>
      <c r="J108" s="26">
        <v>0</v>
      </c>
      <c r="K108" s="26">
        <v>0</v>
      </c>
      <c r="L108" s="26">
        <v>0</v>
      </c>
      <c r="M108" s="26">
        <v>0</v>
      </c>
      <c r="N108" s="26">
        <v>0.66</v>
      </c>
      <c r="O108" s="26">
        <v>27.36</v>
      </c>
      <c r="P108" s="26">
        <v>0.12</v>
      </c>
      <c r="Q108" s="26">
        <v>0</v>
      </c>
      <c r="R108" s="26">
        <v>0</v>
      </c>
      <c r="S108" s="26">
        <v>0</v>
      </c>
      <c r="T108" s="26">
        <v>1.08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26">
        <v>0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6">
        <v>305.37</v>
      </c>
      <c r="AN108" s="26">
        <v>101.27</v>
      </c>
      <c r="AO108" s="26">
        <v>60.03</v>
      </c>
      <c r="AP108" s="26">
        <v>120.06</v>
      </c>
      <c r="AQ108" s="26">
        <v>45.41</v>
      </c>
      <c r="AR108" s="26">
        <v>217.15</v>
      </c>
      <c r="AS108" s="26">
        <v>134.68</v>
      </c>
      <c r="AT108" s="26">
        <v>187.92</v>
      </c>
      <c r="AU108" s="26">
        <v>155.03</v>
      </c>
      <c r="AV108" s="26">
        <v>81.430000000000007</v>
      </c>
      <c r="AW108" s="26">
        <v>144.07</v>
      </c>
      <c r="AX108" s="26">
        <v>1204.78</v>
      </c>
      <c r="AY108" s="26">
        <v>0</v>
      </c>
      <c r="AZ108" s="26">
        <v>392.54</v>
      </c>
      <c r="BA108" s="26">
        <v>170.69</v>
      </c>
      <c r="BB108" s="26">
        <v>113.27</v>
      </c>
      <c r="BC108" s="26">
        <v>89.78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0.05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0.04</v>
      </c>
      <c r="BT108" s="26">
        <v>0</v>
      </c>
      <c r="BU108" s="26">
        <v>0</v>
      </c>
      <c r="BV108" s="26">
        <v>0.17</v>
      </c>
      <c r="BW108" s="26">
        <v>0.01</v>
      </c>
      <c r="BX108" s="26">
        <v>0</v>
      </c>
      <c r="BY108" s="26">
        <v>0</v>
      </c>
      <c r="BZ108" s="26">
        <v>0</v>
      </c>
      <c r="CA108" s="26">
        <v>0</v>
      </c>
      <c r="CB108" s="26">
        <v>23.46</v>
      </c>
      <c r="CD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</row>
    <row r="109" spans="1:94" s="24" customFormat="1" x14ac:dyDescent="0.25">
      <c r="A109" s="24" t="str">
        <f>"-"</f>
        <v>-</v>
      </c>
      <c r="B109" s="25" t="s">
        <v>94</v>
      </c>
      <c r="C109" s="24" t="str">
        <f>"40"</f>
        <v>40</v>
      </c>
      <c r="D109" s="24">
        <v>2.64</v>
      </c>
      <c r="E109" s="24">
        <v>0</v>
      </c>
      <c r="F109" s="24">
        <v>0.48</v>
      </c>
      <c r="G109" s="24">
        <v>0.48</v>
      </c>
      <c r="H109" s="24">
        <v>16.68</v>
      </c>
      <c r="I109" s="24">
        <v>77.352000000000004</v>
      </c>
      <c r="J109" s="24">
        <v>0.08</v>
      </c>
      <c r="K109" s="24">
        <v>0</v>
      </c>
      <c r="L109" s="24">
        <v>0</v>
      </c>
      <c r="M109" s="24">
        <v>0</v>
      </c>
      <c r="N109" s="24">
        <v>0.48</v>
      </c>
      <c r="O109" s="24">
        <v>12.88</v>
      </c>
      <c r="P109" s="24">
        <v>3.32</v>
      </c>
      <c r="Q109" s="24">
        <v>0</v>
      </c>
      <c r="R109" s="24">
        <v>0</v>
      </c>
      <c r="S109" s="24">
        <v>0.4</v>
      </c>
      <c r="T109" s="24">
        <v>1</v>
      </c>
      <c r="U109" s="24">
        <v>244</v>
      </c>
      <c r="V109" s="24">
        <v>98</v>
      </c>
      <c r="W109" s="24">
        <v>14</v>
      </c>
      <c r="X109" s="24">
        <v>18.8</v>
      </c>
      <c r="Y109" s="24">
        <v>63.2</v>
      </c>
      <c r="Z109" s="24">
        <v>1.56</v>
      </c>
      <c r="AA109" s="24">
        <v>0</v>
      </c>
      <c r="AB109" s="24">
        <v>2</v>
      </c>
      <c r="AC109" s="24">
        <v>0.4</v>
      </c>
      <c r="AD109" s="24">
        <v>0.56000000000000005</v>
      </c>
      <c r="AE109" s="24">
        <v>7.0000000000000007E-2</v>
      </c>
      <c r="AF109" s="24">
        <v>0.03</v>
      </c>
      <c r="AG109" s="24">
        <v>0.28000000000000003</v>
      </c>
      <c r="AH109" s="24">
        <v>0.8</v>
      </c>
      <c r="AI109" s="24">
        <v>0</v>
      </c>
      <c r="AJ109" s="24">
        <v>0</v>
      </c>
      <c r="AK109" s="24">
        <v>0</v>
      </c>
      <c r="AL109" s="24">
        <v>0</v>
      </c>
      <c r="AM109" s="24">
        <v>170.8</v>
      </c>
      <c r="AN109" s="24">
        <v>89.2</v>
      </c>
      <c r="AO109" s="24">
        <v>37.200000000000003</v>
      </c>
      <c r="AP109" s="24">
        <v>79.2</v>
      </c>
      <c r="AQ109" s="24">
        <v>32</v>
      </c>
      <c r="AR109" s="24">
        <v>148.4</v>
      </c>
      <c r="AS109" s="24">
        <v>118.8</v>
      </c>
      <c r="AT109" s="24">
        <v>116.4</v>
      </c>
      <c r="AU109" s="24">
        <v>185.6</v>
      </c>
      <c r="AV109" s="24">
        <v>49.6</v>
      </c>
      <c r="AW109" s="24">
        <v>124</v>
      </c>
      <c r="AX109" s="24">
        <v>611.6</v>
      </c>
      <c r="AY109" s="24">
        <v>0</v>
      </c>
      <c r="AZ109" s="24">
        <v>210.4</v>
      </c>
      <c r="BA109" s="24">
        <v>116.4</v>
      </c>
      <c r="BB109" s="24">
        <v>72</v>
      </c>
      <c r="BC109" s="24">
        <v>52</v>
      </c>
      <c r="BD109" s="24">
        <v>0</v>
      </c>
      <c r="BE109" s="24">
        <v>0</v>
      </c>
      <c r="BF109" s="24">
        <v>0</v>
      </c>
      <c r="BG109" s="24">
        <v>0</v>
      </c>
      <c r="BH109" s="24">
        <v>0</v>
      </c>
      <c r="BI109" s="24">
        <v>0</v>
      </c>
      <c r="BJ109" s="24">
        <v>0</v>
      </c>
      <c r="BK109" s="24">
        <v>0.06</v>
      </c>
      <c r="BL109" s="24">
        <v>0</v>
      </c>
      <c r="BM109" s="24">
        <v>0</v>
      </c>
      <c r="BN109" s="24">
        <v>0.01</v>
      </c>
      <c r="BO109" s="24">
        <v>0</v>
      </c>
      <c r="BP109" s="24">
        <v>0</v>
      </c>
      <c r="BQ109" s="24">
        <v>0</v>
      </c>
      <c r="BR109" s="24">
        <v>0</v>
      </c>
      <c r="BS109" s="24">
        <v>0.04</v>
      </c>
      <c r="BT109" s="24">
        <v>0</v>
      </c>
      <c r="BU109" s="24">
        <v>0</v>
      </c>
      <c r="BV109" s="24">
        <v>0.19</v>
      </c>
      <c r="BW109" s="24">
        <v>0.03</v>
      </c>
      <c r="BX109" s="24">
        <v>0</v>
      </c>
      <c r="BY109" s="24">
        <v>0</v>
      </c>
      <c r="BZ109" s="24">
        <v>0</v>
      </c>
      <c r="CA109" s="24">
        <v>0</v>
      </c>
      <c r="CB109" s="24">
        <v>18.8</v>
      </c>
      <c r="CD109" s="24">
        <v>0.33</v>
      </c>
      <c r="CF109" s="24">
        <v>0</v>
      </c>
      <c r="CG109" s="24">
        <v>0</v>
      </c>
      <c r="CH109" s="24">
        <v>0</v>
      </c>
      <c r="CI109" s="24">
        <v>0</v>
      </c>
      <c r="CJ109" s="24">
        <v>0</v>
      </c>
      <c r="CK109" s="24">
        <v>0</v>
      </c>
      <c r="CL109" s="24">
        <v>0</v>
      </c>
      <c r="CM109" s="24">
        <v>0</v>
      </c>
      <c r="CN109" s="24">
        <v>0</v>
      </c>
      <c r="CO109" s="24">
        <v>0</v>
      </c>
      <c r="CP109" s="24">
        <v>0</v>
      </c>
    </row>
    <row r="110" spans="1:94" s="28" customFormat="1" x14ac:dyDescent="0.25">
      <c r="B110" s="29" t="s">
        <v>104</v>
      </c>
      <c r="D110" s="28">
        <v>30.03</v>
      </c>
      <c r="E110" s="28">
        <v>15.07</v>
      </c>
      <c r="F110" s="28">
        <v>24.26</v>
      </c>
      <c r="G110" s="28">
        <v>11.57</v>
      </c>
      <c r="H110" s="28">
        <v>133.93</v>
      </c>
      <c r="I110" s="28">
        <v>858.17</v>
      </c>
      <c r="J110" s="28">
        <v>5.69</v>
      </c>
      <c r="K110" s="28">
        <v>6.76</v>
      </c>
      <c r="L110" s="28">
        <v>0.75</v>
      </c>
      <c r="M110" s="28">
        <v>0</v>
      </c>
      <c r="N110" s="28">
        <v>27.91</v>
      </c>
      <c r="O110" s="28">
        <v>94.03</v>
      </c>
      <c r="P110" s="28">
        <v>12</v>
      </c>
      <c r="Q110" s="28">
        <v>0</v>
      </c>
      <c r="R110" s="28">
        <v>0</v>
      </c>
      <c r="S110" s="28">
        <v>1.37</v>
      </c>
      <c r="T110" s="28">
        <v>7.2</v>
      </c>
      <c r="U110" s="28">
        <v>777.21</v>
      </c>
      <c r="V110" s="28">
        <v>1236.22</v>
      </c>
      <c r="W110" s="28">
        <v>102.91</v>
      </c>
      <c r="X110" s="28">
        <v>112.54</v>
      </c>
      <c r="Y110" s="28">
        <v>347.49</v>
      </c>
      <c r="Z110" s="28">
        <v>5.62</v>
      </c>
      <c r="AA110" s="28">
        <v>32.200000000000003</v>
      </c>
      <c r="AB110" s="28">
        <v>3977.92</v>
      </c>
      <c r="AC110" s="28">
        <v>764.55</v>
      </c>
      <c r="AD110" s="28">
        <v>7.7</v>
      </c>
      <c r="AE110" s="28">
        <v>0.28999999999999998</v>
      </c>
      <c r="AF110" s="28">
        <v>0.26</v>
      </c>
      <c r="AG110" s="28">
        <v>8.52</v>
      </c>
      <c r="AH110" s="28">
        <v>17.16</v>
      </c>
      <c r="AI110" s="28">
        <v>23.67</v>
      </c>
      <c r="AJ110" s="28">
        <v>0</v>
      </c>
      <c r="AK110" s="28">
        <v>0.01</v>
      </c>
      <c r="AL110" s="28">
        <v>0.01</v>
      </c>
      <c r="AM110" s="28">
        <v>927.77</v>
      </c>
      <c r="AN110" s="28">
        <v>416.2</v>
      </c>
      <c r="AO110" s="28">
        <v>201.39</v>
      </c>
      <c r="AP110" s="28">
        <v>402.88</v>
      </c>
      <c r="AQ110" s="28">
        <v>155.36000000000001</v>
      </c>
      <c r="AR110" s="28">
        <v>647.89</v>
      </c>
      <c r="AS110" s="28">
        <v>540.19000000000005</v>
      </c>
      <c r="AT110" s="28">
        <v>726.46</v>
      </c>
      <c r="AU110" s="28">
        <v>784.16</v>
      </c>
      <c r="AV110" s="28">
        <v>256.10000000000002</v>
      </c>
      <c r="AW110" s="28">
        <v>509.91</v>
      </c>
      <c r="AX110" s="28">
        <v>3274.71</v>
      </c>
      <c r="AY110" s="28">
        <v>0</v>
      </c>
      <c r="AZ110" s="28">
        <v>926.46</v>
      </c>
      <c r="BA110" s="28">
        <v>548.66999999999996</v>
      </c>
      <c r="BB110" s="28">
        <v>388.92</v>
      </c>
      <c r="BC110" s="28">
        <v>245.43</v>
      </c>
      <c r="BD110" s="28">
        <v>0</v>
      </c>
      <c r="BE110" s="28">
        <v>0</v>
      </c>
      <c r="BF110" s="28">
        <v>0</v>
      </c>
      <c r="BG110" s="28">
        <v>0</v>
      </c>
      <c r="BH110" s="28">
        <v>0</v>
      </c>
      <c r="BI110" s="28">
        <v>0.01</v>
      </c>
      <c r="BJ110" s="28">
        <v>0</v>
      </c>
      <c r="BK110" s="28">
        <v>0.85</v>
      </c>
      <c r="BL110" s="28">
        <v>0</v>
      </c>
      <c r="BM110" s="28">
        <v>0.43</v>
      </c>
      <c r="BN110" s="28">
        <v>0.04</v>
      </c>
      <c r="BO110" s="28">
        <v>7.0000000000000007E-2</v>
      </c>
      <c r="BP110" s="28">
        <v>0</v>
      </c>
      <c r="BQ110" s="28">
        <v>0</v>
      </c>
      <c r="BR110" s="28">
        <v>0.01</v>
      </c>
      <c r="BS110" s="28">
        <v>2.61</v>
      </c>
      <c r="BT110" s="28">
        <v>0</v>
      </c>
      <c r="BU110" s="28">
        <v>0</v>
      </c>
      <c r="BV110" s="28">
        <v>6.24</v>
      </c>
      <c r="BW110" s="28">
        <v>0.04</v>
      </c>
      <c r="BX110" s="28">
        <v>0</v>
      </c>
      <c r="BY110" s="28">
        <v>0</v>
      </c>
      <c r="BZ110" s="28">
        <v>0</v>
      </c>
      <c r="CA110" s="28">
        <v>0</v>
      </c>
      <c r="CB110" s="28">
        <v>788.97</v>
      </c>
      <c r="CC110" s="28">
        <f>$I$110/$I$111*100</f>
        <v>59.344572914361585</v>
      </c>
      <c r="CD110" s="28">
        <v>695.19</v>
      </c>
      <c r="CF110" s="28">
        <v>0</v>
      </c>
      <c r="CG110" s="28">
        <v>0</v>
      </c>
      <c r="CH110" s="28">
        <v>0</v>
      </c>
      <c r="CI110" s="28">
        <v>0</v>
      </c>
      <c r="CJ110" s="28">
        <v>0</v>
      </c>
      <c r="CK110" s="28">
        <v>0</v>
      </c>
      <c r="CL110" s="28">
        <v>0</v>
      </c>
      <c r="CM110" s="28">
        <v>0</v>
      </c>
      <c r="CN110" s="28">
        <v>0</v>
      </c>
      <c r="CO110" s="28">
        <v>10</v>
      </c>
      <c r="CP110" s="28">
        <v>1.4</v>
      </c>
    </row>
    <row r="111" spans="1:94" s="28" customFormat="1" x14ac:dyDescent="0.25">
      <c r="B111" s="29" t="s">
        <v>105</v>
      </c>
      <c r="D111" s="28">
        <v>46.1</v>
      </c>
      <c r="E111" s="28">
        <v>21.66</v>
      </c>
      <c r="F111" s="28">
        <v>36.97</v>
      </c>
      <c r="G111" s="28">
        <v>13.63</v>
      </c>
      <c r="H111" s="28">
        <v>239.16</v>
      </c>
      <c r="I111" s="28">
        <v>1446.08</v>
      </c>
      <c r="J111" s="28">
        <v>13.53</v>
      </c>
      <c r="K111" s="28">
        <v>6.9</v>
      </c>
      <c r="L111" s="28">
        <v>0.75</v>
      </c>
      <c r="M111" s="28">
        <v>0</v>
      </c>
      <c r="N111" s="28">
        <v>68.31</v>
      </c>
      <c r="O111" s="28">
        <v>151.62</v>
      </c>
      <c r="P111" s="28">
        <v>19.23</v>
      </c>
      <c r="Q111" s="28">
        <v>0</v>
      </c>
      <c r="R111" s="28">
        <v>0</v>
      </c>
      <c r="S111" s="28">
        <v>3.1</v>
      </c>
      <c r="T111" s="28">
        <v>13.09</v>
      </c>
      <c r="U111" s="28">
        <v>1600.1</v>
      </c>
      <c r="V111" s="28">
        <v>2099.7600000000002</v>
      </c>
      <c r="W111" s="28">
        <v>398.02</v>
      </c>
      <c r="X111" s="28">
        <v>201.29</v>
      </c>
      <c r="Y111" s="28">
        <v>657.48</v>
      </c>
      <c r="Z111" s="28">
        <v>11.35</v>
      </c>
      <c r="AA111" s="28">
        <v>82.5</v>
      </c>
      <c r="AB111" s="28">
        <v>4059.72</v>
      </c>
      <c r="AC111" s="28">
        <v>850.8</v>
      </c>
      <c r="AD111" s="28">
        <v>8.66</v>
      </c>
      <c r="AE111" s="28">
        <v>0.52</v>
      </c>
      <c r="AF111" s="28">
        <v>0.64</v>
      </c>
      <c r="AG111" s="28">
        <v>10.08</v>
      </c>
      <c r="AH111" s="28">
        <v>21.8</v>
      </c>
      <c r="AI111" s="28">
        <v>39.85</v>
      </c>
      <c r="AJ111" s="28">
        <v>0</v>
      </c>
      <c r="AK111" s="28">
        <v>357.57</v>
      </c>
      <c r="AL111" s="28">
        <v>353.16</v>
      </c>
      <c r="AM111" s="28">
        <v>2201.04</v>
      </c>
      <c r="AN111" s="28">
        <v>1211.97</v>
      </c>
      <c r="AO111" s="28">
        <v>525.58000000000004</v>
      </c>
      <c r="AP111" s="28">
        <v>978.81</v>
      </c>
      <c r="AQ111" s="28">
        <v>366.37</v>
      </c>
      <c r="AR111" s="28">
        <v>1452.09</v>
      </c>
      <c r="AS111" s="28">
        <v>935.29</v>
      </c>
      <c r="AT111" s="28">
        <v>1252.8499999999999</v>
      </c>
      <c r="AU111" s="28">
        <v>1436.35</v>
      </c>
      <c r="AV111" s="28">
        <v>456.03</v>
      </c>
      <c r="AW111" s="28">
        <v>918.86</v>
      </c>
      <c r="AX111" s="28">
        <v>5513.14</v>
      </c>
      <c r="AY111" s="28">
        <v>0</v>
      </c>
      <c r="AZ111" s="28">
        <v>1621.91</v>
      </c>
      <c r="BA111" s="28">
        <v>970.33</v>
      </c>
      <c r="BB111" s="28">
        <v>1075.2</v>
      </c>
      <c r="BC111" s="28">
        <v>505.74</v>
      </c>
      <c r="BD111" s="28">
        <v>0.15</v>
      </c>
      <c r="BE111" s="28">
        <v>7.0000000000000007E-2</v>
      </c>
      <c r="BF111" s="28">
        <v>0.04</v>
      </c>
      <c r="BG111" s="28">
        <v>0.08</v>
      </c>
      <c r="BH111" s="28">
        <v>0.09</v>
      </c>
      <c r="BI111" s="28">
        <v>0.44</v>
      </c>
      <c r="BJ111" s="28">
        <v>0</v>
      </c>
      <c r="BK111" s="28">
        <v>2.2400000000000002</v>
      </c>
      <c r="BL111" s="28">
        <v>0</v>
      </c>
      <c r="BM111" s="28">
        <v>0.82</v>
      </c>
      <c r="BN111" s="28">
        <v>0.04</v>
      </c>
      <c r="BO111" s="28">
        <v>7.0000000000000007E-2</v>
      </c>
      <c r="BP111" s="28">
        <v>0</v>
      </c>
      <c r="BQ111" s="28">
        <v>0.08</v>
      </c>
      <c r="BR111" s="28">
        <v>0.15</v>
      </c>
      <c r="BS111" s="28">
        <v>3.85</v>
      </c>
      <c r="BT111" s="28">
        <v>0</v>
      </c>
      <c r="BU111" s="28">
        <v>0</v>
      </c>
      <c r="BV111" s="28">
        <v>6.79</v>
      </c>
      <c r="BW111" s="28">
        <v>0.09</v>
      </c>
      <c r="BX111" s="28">
        <v>0</v>
      </c>
      <c r="BY111" s="28">
        <v>0</v>
      </c>
      <c r="BZ111" s="28">
        <v>0</v>
      </c>
      <c r="CA111" s="28">
        <v>0</v>
      </c>
      <c r="CB111" s="28">
        <v>1360.87</v>
      </c>
      <c r="CD111" s="28">
        <v>759.12</v>
      </c>
      <c r="CF111" s="28">
        <v>0</v>
      </c>
      <c r="CG111" s="28">
        <v>0</v>
      </c>
      <c r="CH111" s="28">
        <v>0</v>
      </c>
      <c r="CI111" s="28">
        <v>0</v>
      </c>
      <c r="CJ111" s="28">
        <v>0</v>
      </c>
      <c r="CK111" s="28">
        <v>0</v>
      </c>
      <c r="CL111" s="28">
        <v>0</v>
      </c>
      <c r="CM111" s="28">
        <v>0</v>
      </c>
      <c r="CN111" s="28">
        <v>0</v>
      </c>
      <c r="CO111" s="28">
        <v>26.25</v>
      </c>
      <c r="CP111" s="28">
        <v>2.65</v>
      </c>
    </row>
    <row r="112" spans="1:94" x14ac:dyDescent="0.25">
      <c r="B112" s="23" t="s">
        <v>143</v>
      </c>
    </row>
    <row r="113" spans="1:94" x14ac:dyDescent="0.25">
      <c r="B113" s="23" t="s">
        <v>89</v>
      </c>
    </row>
    <row r="114" spans="1:94" s="26" customFormat="1" ht="31.5" x14ac:dyDescent="0.25">
      <c r="A114" s="26" t="str">
        <f>"47/3"</f>
        <v>47/3</v>
      </c>
      <c r="B114" s="27" t="s">
        <v>144</v>
      </c>
      <c r="C114" s="26" t="str">
        <f>"200"</f>
        <v>200</v>
      </c>
      <c r="D114" s="26">
        <v>8.89</v>
      </c>
      <c r="E114" s="26">
        <v>2.67</v>
      </c>
      <c r="F114" s="26">
        <v>6.24</v>
      </c>
      <c r="G114" s="26">
        <v>0.8</v>
      </c>
      <c r="H114" s="26">
        <v>39.020000000000003</v>
      </c>
      <c r="I114" s="26">
        <v>247.83884949999998</v>
      </c>
      <c r="J114" s="26">
        <v>4.0199999999999996</v>
      </c>
      <c r="K114" s="26">
        <v>0.11</v>
      </c>
      <c r="L114" s="26">
        <v>0</v>
      </c>
      <c r="M114" s="26">
        <v>0</v>
      </c>
      <c r="N114" s="26">
        <v>1.01</v>
      </c>
      <c r="O114" s="26">
        <v>36.04</v>
      </c>
      <c r="P114" s="26">
        <v>1.97</v>
      </c>
      <c r="Q114" s="26">
        <v>0</v>
      </c>
      <c r="R114" s="26">
        <v>0</v>
      </c>
      <c r="S114" s="26">
        <v>0.2</v>
      </c>
      <c r="T114" s="26">
        <v>1.82</v>
      </c>
      <c r="U114" s="26">
        <v>499.31</v>
      </c>
      <c r="V114" s="26">
        <v>66.48</v>
      </c>
      <c r="W114" s="26">
        <v>102.08</v>
      </c>
      <c r="X114" s="26">
        <v>13.12</v>
      </c>
      <c r="Y114" s="26">
        <v>98.44</v>
      </c>
      <c r="Z114" s="26">
        <v>0.91</v>
      </c>
      <c r="AA114" s="26">
        <v>24.6</v>
      </c>
      <c r="AB114" s="26">
        <v>25.6</v>
      </c>
      <c r="AC114" s="26">
        <v>46.3</v>
      </c>
      <c r="AD114" s="26">
        <v>1.07</v>
      </c>
      <c r="AE114" s="26">
        <v>0.06</v>
      </c>
      <c r="AF114" s="26">
        <v>0.05</v>
      </c>
      <c r="AG114" s="26">
        <v>0.49</v>
      </c>
      <c r="AH114" s="26">
        <v>2.58</v>
      </c>
      <c r="AI114" s="26">
        <v>0.03</v>
      </c>
      <c r="AJ114" s="26">
        <v>0</v>
      </c>
      <c r="AK114" s="26">
        <v>149.55000000000001</v>
      </c>
      <c r="AL114" s="26">
        <v>111.91</v>
      </c>
      <c r="AM114" s="26">
        <v>692.84</v>
      </c>
      <c r="AN114" s="26">
        <v>297.49</v>
      </c>
      <c r="AO114" s="26">
        <v>143.41</v>
      </c>
      <c r="AP114" s="26">
        <v>273.77</v>
      </c>
      <c r="AQ114" s="26">
        <v>126.45</v>
      </c>
      <c r="AR114" s="26">
        <v>421.64</v>
      </c>
      <c r="AS114" s="26">
        <v>267</v>
      </c>
      <c r="AT114" s="26">
        <v>317.5</v>
      </c>
      <c r="AU114" s="26">
        <v>348.99</v>
      </c>
      <c r="AV114" s="26">
        <v>184.7</v>
      </c>
      <c r="AW114" s="26">
        <v>254.55</v>
      </c>
      <c r="AX114" s="26">
        <v>2300.1799999999998</v>
      </c>
      <c r="AY114" s="26">
        <v>0</v>
      </c>
      <c r="AZ114" s="26">
        <v>828.3</v>
      </c>
      <c r="BA114" s="26">
        <v>417.51</v>
      </c>
      <c r="BB114" s="26">
        <v>279.49</v>
      </c>
      <c r="BC114" s="26">
        <v>137.93</v>
      </c>
      <c r="BD114" s="26">
        <v>0.12</v>
      </c>
      <c r="BE114" s="26">
        <v>0.06</v>
      </c>
      <c r="BF114" s="26">
        <v>0.06</v>
      </c>
      <c r="BG114" s="26">
        <v>0.16</v>
      </c>
      <c r="BH114" s="26">
        <v>0.19</v>
      </c>
      <c r="BI114" s="26">
        <v>0.64</v>
      </c>
      <c r="BJ114" s="26">
        <v>0.03</v>
      </c>
      <c r="BK114" s="26">
        <v>1.68</v>
      </c>
      <c r="BL114" s="26">
        <v>0.01</v>
      </c>
      <c r="BM114" s="26">
        <v>0.44</v>
      </c>
      <c r="BN114" s="26">
        <v>0.01</v>
      </c>
      <c r="BO114" s="26">
        <v>0</v>
      </c>
      <c r="BP114" s="26">
        <v>0</v>
      </c>
      <c r="BQ114" s="26">
        <v>0.11</v>
      </c>
      <c r="BR114" s="26">
        <v>0.17</v>
      </c>
      <c r="BS114" s="26">
        <v>1.26</v>
      </c>
      <c r="BT114" s="26">
        <v>0</v>
      </c>
      <c r="BU114" s="26">
        <v>0</v>
      </c>
      <c r="BV114" s="26">
        <v>0.37</v>
      </c>
      <c r="BW114" s="26">
        <v>0.01</v>
      </c>
      <c r="BX114" s="26">
        <v>0</v>
      </c>
      <c r="BY114" s="26">
        <v>0</v>
      </c>
      <c r="BZ114" s="26">
        <v>0</v>
      </c>
      <c r="CA114" s="26">
        <v>0</v>
      </c>
      <c r="CB114" s="26">
        <v>176.78</v>
      </c>
      <c r="CD114" s="26">
        <v>28.87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1</v>
      </c>
    </row>
    <row r="115" spans="1:94" s="26" customFormat="1" x14ac:dyDescent="0.25">
      <c r="A115" s="26" t="str">
        <f>"-"</f>
        <v>-</v>
      </c>
      <c r="B115" s="27" t="s">
        <v>135</v>
      </c>
      <c r="C115" s="26" t="str">
        <f>"20"</f>
        <v>20</v>
      </c>
      <c r="D115" s="26">
        <v>0.16</v>
      </c>
      <c r="E115" s="26">
        <v>0.16</v>
      </c>
      <c r="F115" s="26">
        <v>14.5</v>
      </c>
      <c r="G115" s="26">
        <v>0</v>
      </c>
      <c r="H115" s="26">
        <v>0.26</v>
      </c>
      <c r="I115" s="26">
        <v>132.12799999999999</v>
      </c>
      <c r="J115" s="26">
        <v>9.42</v>
      </c>
      <c r="K115" s="26">
        <v>0.44</v>
      </c>
      <c r="L115" s="26">
        <v>0</v>
      </c>
      <c r="M115" s="26">
        <v>0</v>
      </c>
      <c r="N115" s="26">
        <v>0.26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0.28000000000000003</v>
      </c>
      <c r="U115" s="26">
        <v>3</v>
      </c>
      <c r="V115" s="26">
        <v>6</v>
      </c>
      <c r="W115" s="26">
        <v>4.8</v>
      </c>
      <c r="X115" s="26">
        <v>0</v>
      </c>
      <c r="Y115" s="26">
        <v>6</v>
      </c>
      <c r="Z115" s="26">
        <v>0.04</v>
      </c>
      <c r="AA115" s="26">
        <v>80</v>
      </c>
      <c r="AB115" s="26">
        <v>60</v>
      </c>
      <c r="AC115" s="26">
        <v>90</v>
      </c>
      <c r="AD115" s="26">
        <v>0.2</v>
      </c>
      <c r="AE115" s="26">
        <v>0</v>
      </c>
      <c r="AF115" s="26">
        <v>0.02</v>
      </c>
      <c r="AG115" s="26">
        <v>0.02</v>
      </c>
      <c r="AH115" s="26">
        <v>0.04</v>
      </c>
      <c r="AI115" s="26">
        <v>0</v>
      </c>
      <c r="AJ115" s="26">
        <v>0</v>
      </c>
      <c r="AK115" s="26">
        <v>8.4</v>
      </c>
      <c r="AL115" s="26">
        <v>8.1999999999999993</v>
      </c>
      <c r="AM115" s="26">
        <v>15.2</v>
      </c>
      <c r="AN115" s="26">
        <v>9</v>
      </c>
      <c r="AO115" s="26">
        <v>3.4</v>
      </c>
      <c r="AP115" s="26">
        <v>9.4</v>
      </c>
      <c r="AQ115" s="26">
        <v>8.6</v>
      </c>
      <c r="AR115" s="26">
        <v>8.4</v>
      </c>
      <c r="AS115" s="26">
        <v>7.2</v>
      </c>
      <c r="AT115" s="26">
        <v>5.2</v>
      </c>
      <c r="AU115" s="26">
        <v>11.4</v>
      </c>
      <c r="AV115" s="26">
        <v>7</v>
      </c>
      <c r="AW115" s="26">
        <v>4.8</v>
      </c>
      <c r="AX115" s="26">
        <v>28.4</v>
      </c>
      <c r="AY115" s="26">
        <v>0</v>
      </c>
      <c r="AZ115" s="26">
        <v>9.6</v>
      </c>
      <c r="BA115" s="26">
        <v>10.8</v>
      </c>
      <c r="BB115" s="26">
        <v>8.4</v>
      </c>
      <c r="BC115" s="26">
        <v>2</v>
      </c>
      <c r="BD115" s="26">
        <v>0.54</v>
      </c>
      <c r="BE115" s="26">
        <v>0.25</v>
      </c>
      <c r="BF115" s="26">
        <v>0.13</v>
      </c>
      <c r="BG115" s="26">
        <v>0.3</v>
      </c>
      <c r="BH115" s="26">
        <v>0.34</v>
      </c>
      <c r="BI115" s="26">
        <v>1.59</v>
      </c>
      <c r="BJ115" s="26">
        <v>0</v>
      </c>
      <c r="BK115" s="26">
        <v>4.42</v>
      </c>
      <c r="BL115" s="26">
        <v>0</v>
      </c>
      <c r="BM115" s="26">
        <v>1.36</v>
      </c>
      <c r="BN115" s="26">
        <v>0</v>
      </c>
      <c r="BO115" s="26">
        <v>0</v>
      </c>
      <c r="BP115" s="26">
        <v>0</v>
      </c>
      <c r="BQ115" s="26">
        <v>0.31</v>
      </c>
      <c r="BR115" s="26">
        <v>0.46</v>
      </c>
      <c r="BS115" s="26">
        <v>3.6</v>
      </c>
      <c r="BT115" s="26">
        <v>0</v>
      </c>
      <c r="BU115" s="26">
        <v>0</v>
      </c>
      <c r="BV115" s="26">
        <v>0.18</v>
      </c>
      <c r="BW115" s="26">
        <v>0.01</v>
      </c>
      <c r="BX115" s="26">
        <v>0</v>
      </c>
      <c r="BY115" s="26">
        <v>0</v>
      </c>
      <c r="BZ115" s="26">
        <v>0</v>
      </c>
      <c r="CA115" s="26">
        <v>0</v>
      </c>
      <c r="CB115" s="26">
        <v>5</v>
      </c>
      <c r="CD115" s="26">
        <v>90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0</v>
      </c>
    </row>
    <row r="116" spans="1:94" s="26" customFormat="1" x14ac:dyDescent="0.25">
      <c r="A116" s="26" t="str">
        <f>"29/10"</f>
        <v>29/10</v>
      </c>
      <c r="B116" s="27" t="s">
        <v>92</v>
      </c>
      <c r="C116" s="26" t="str">
        <f>"200"</f>
        <v>200</v>
      </c>
      <c r="D116" s="26">
        <v>0.12</v>
      </c>
      <c r="E116" s="26">
        <v>0</v>
      </c>
      <c r="F116" s="26">
        <v>0.02</v>
      </c>
      <c r="G116" s="26">
        <v>0.02</v>
      </c>
      <c r="H116" s="26">
        <v>9.83</v>
      </c>
      <c r="I116" s="26">
        <v>38.659836097560984</v>
      </c>
      <c r="J116" s="26">
        <v>0</v>
      </c>
      <c r="K116" s="26">
        <v>0</v>
      </c>
      <c r="L116" s="26">
        <v>0</v>
      </c>
      <c r="M116" s="26">
        <v>0</v>
      </c>
      <c r="N116" s="26">
        <v>9.6999999999999993</v>
      </c>
      <c r="O116" s="26">
        <v>0</v>
      </c>
      <c r="P116" s="26">
        <v>0.13</v>
      </c>
      <c r="Q116" s="26">
        <v>0</v>
      </c>
      <c r="R116" s="26">
        <v>0</v>
      </c>
      <c r="S116" s="26">
        <v>0.28000000000000003</v>
      </c>
      <c r="T116" s="26">
        <v>0.06</v>
      </c>
      <c r="U116" s="26">
        <v>0.63</v>
      </c>
      <c r="V116" s="26">
        <v>8.16</v>
      </c>
      <c r="W116" s="26">
        <v>2.1800000000000002</v>
      </c>
      <c r="X116" s="26">
        <v>0.56000000000000005</v>
      </c>
      <c r="Y116" s="26">
        <v>1</v>
      </c>
      <c r="Z116" s="26">
        <v>0.06</v>
      </c>
      <c r="AA116" s="26">
        <v>0</v>
      </c>
      <c r="AB116" s="26">
        <v>0.44</v>
      </c>
      <c r="AC116" s="26">
        <v>0.1</v>
      </c>
      <c r="AD116" s="26">
        <v>0.01</v>
      </c>
      <c r="AE116" s="26">
        <v>0</v>
      </c>
      <c r="AF116" s="26">
        <v>0</v>
      </c>
      <c r="AG116" s="26">
        <v>0</v>
      </c>
      <c r="AH116" s="26">
        <v>0.01</v>
      </c>
      <c r="AI116" s="26">
        <v>0.78</v>
      </c>
      <c r="AJ116" s="26">
        <v>0</v>
      </c>
      <c r="AK116" s="26">
        <v>0</v>
      </c>
      <c r="AL116" s="26">
        <v>0</v>
      </c>
      <c r="AM116" s="26">
        <v>0</v>
      </c>
      <c r="AN116" s="26">
        <v>0</v>
      </c>
      <c r="AO116" s="26">
        <v>0</v>
      </c>
      <c r="AP116" s="26">
        <v>0</v>
      </c>
      <c r="AQ116" s="26">
        <v>0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6">
        <v>0</v>
      </c>
      <c r="AY116" s="26">
        <v>0</v>
      </c>
      <c r="AZ116" s="26">
        <v>0</v>
      </c>
      <c r="BA116" s="26">
        <v>0</v>
      </c>
      <c r="BB116" s="26">
        <v>0</v>
      </c>
      <c r="BC116" s="26">
        <v>0</v>
      </c>
      <c r="BD116" s="26">
        <v>0</v>
      </c>
      <c r="BE116" s="26">
        <v>0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0</v>
      </c>
      <c r="BN116" s="26">
        <v>0</v>
      </c>
      <c r="BO116" s="26">
        <v>0</v>
      </c>
      <c r="BP116" s="26">
        <v>0</v>
      </c>
      <c r="BQ116" s="26">
        <v>0</v>
      </c>
      <c r="BR116" s="26">
        <v>0</v>
      </c>
      <c r="BS116" s="26">
        <v>0</v>
      </c>
      <c r="BT116" s="26">
        <v>0</v>
      </c>
      <c r="BU116" s="26">
        <v>0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199.45</v>
      </c>
      <c r="CD116" s="26">
        <v>7.0000000000000007E-2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9.76</v>
      </c>
      <c r="CP116" s="26">
        <v>0</v>
      </c>
    </row>
    <row r="117" spans="1:94" s="26" customFormat="1" x14ac:dyDescent="0.25">
      <c r="A117" s="26" t="str">
        <f>"-"</f>
        <v>-</v>
      </c>
      <c r="B117" s="27" t="s">
        <v>93</v>
      </c>
      <c r="C117" s="26" t="str">
        <f>"50"</f>
        <v>50</v>
      </c>
      <c r="D117" s="26">
        <v>3.31</v>
      </c>
      <c r="E117" s="26">
        <v>0</v>
      </c>
      <c r="F117" s="26">
        <v>0.33</v>
      </c>
      <c r="G117" s="26">
        <v>0.33</v>
      </c>
      <c r="H117" s="26">
        <v>23.45</v>
      </c>
      <c r="I117" s="26">
        <v>111.95049999999999</v>
      </c>
      <c r="J117" s="26">
        <v>0</v>
      </c>
      <c r="K117" s="26">
        <v>0</v>
      </c>
      <c r="L117" s="26">
        <v>0</v>
      </c>
      <c r="M117" s="26">
        <v>0</v>
      </c>
      <c r="N117" s="26">
        <v>0.55000000000000004</v>
      </c>
      <c r="O117" s="26">
        <v>22.8</v>
      </c>
      <c r="P117" s="26">
        <v>0.1</v>
      </c>
      <c r="Q117" s="26">
        <v>0</v>
      </c>
      <c r="R117" s="26">
        <v>0</v>
      </c>
      <c r="S117" s="26">
        <v>0</v>
      </c>
      <c r="T117" s="26">
        <v>0.9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6">
        <v>0</v>
      </c>
      <c r="AG117" s="26">
        <v>0</v>
      </c>
      <c r="AH117" s="26">
        <v>0</v>
      </c>
      <c r="AI117" s="26">
        <v>0</v>
      </c>
      <c r="AJ117" s="26">
        <v>0</v>
      </c>
      <c r="AK117" s="26">
        <v>0</v>
      </c>
      <c r="AL117" s="26">
        <v>0</v>
      </c>
      <c r="AM117" s="26">
        <v>254.48</v>
      </c>
      <c r="AN117" s="26">
        <v>84.39</v>
      </c>
      <c r="AO117" s="26">
        <v>50.03</v>
      </c>
      <c r="AP117" s="26">
        <v>100.05</v>
      </c>
      <c r="AQ117" s="26">
        <v>37.85</v>
      </c>
      <c r="AR117" s="26">
        <v>180.96</v>
      </c>
      <c r="AS117" s="26">
        <v>112.23</v>
      </c>
      <c r="AT117" s="26">
        <v>156.6</v>
      </c>
      <c r="AU117" s="26">
        <v>129.19999999999999</v>
      </c>
      <c r="AV117" s="26">
        <v>67.86</v>
      </c>
      <c r="AW117" s="26">
        <v>120.06</v>
      </c>
      <c r="AX117" s="26">
        <v>1003.98</v>
      </c>
      <c r="AY117" s="26">
        <v>0</v>
      </c>
      <c r="AZ117" s="26">
        <v>327.12</v>
      </c>
      <c r="BA117" s="26">
        <v>142.25</v>
      </c>
      <c r="BB117" s="26">
        <v>94.4</v>
      </c>
      <c r="BC117" s="26">
        <v>74.819999999999993</v>
      </c>
      <c r="BD117" s="26">
        <v>0</v>
      </c>
      <c r="BE117" s="26">
        <v>0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0.04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0.03</v>
      </c>
      <c r="BT117" s="26">
        <v>0</v>
      </c>
      <c r="BU117" s="26">
        <v>0</v>
      </c>
      <c r="BV117" s="26">
        <v>0.14000000000000001</v>
      </c>
      <c r="BW117" s="26">
        <v>0.01</v>
      </c>
      <c r="BX117" s="26">
        <v>0</v>
      </c>
      <c r="BY117" s="26">
        <v>0</v>
      </c>
      <c r="BZ117" s="26">
        <v>0</v>
      </c>
      <c r="CA117" s="26">
        <v>0</v>
      </c>
      <c r="CB117" s="26">
        <v>19.55</v>
      </c>
      <c r="CD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</row>
    <row r="118" spans="1:94" s="24" customFormat="1" x14ac:dyDescent="0.25">
      <c r="A118" s="24" t="str">
        <f>"-"</f>
        <v>-</v>
      </c>
      <c r="B118" s="25" t="s">
        <v>94</v>
      </c>
      <c r="C118" s="24" t="str">
        <f>"30"</f>
        <v>30</v>
      </c>
      <c r="D118" s="24">
        <v>1.98</v>
      </c>
      <c r="E118" s="24">
        <v>0</v>
      </c>
      <c r="F118" s="24">
        <v>0.36</v>
      </c>
      <c r="G118" s="24">
        <v>0.36</v>
      </c>
      <c r="H118" s="24">
        <v>12.51</v>
      </c>
      <c r="I118" s="24">
        <v>58.013999999999996</v>
      </c>
      <c r="J118" s="24">
        <v>0.06</v>
      </c>
      <c r="K118" s="24">
        <v>0</v>
      </c>
      <c r="L118" s="24">
        <v>0</v>
      </c>
      <c r="M118" s="24">
        <v>0</v>
      </c>
      <c r="N118" s="24">
        <v>0.36</v>
      </c>
      <c r="O118" s="24">
        <v>9.66</v>
      </c>
      <c r="P118" s="24">
        <v>2.4900000000000002</v>
      </c>
      <c r="Q118" s="24">
        <v>0</v>
      </c>
      <c r="R118" s="24">
        <v>0</v>
      </c>
      <c r="S118" s="24">
        <v>0.3</v>
      </c>
      <c r="T118" s="24">
        <v>0.75</v>
      </c>
      <c r="U118" s="24">
        <v>183</v>
      </c>
      <c r="V118" s="24">
        <v>73.5</v>
      </c>
      <c r="W118" s="24">
        <v>10.5</v>
      </c>
      <c r="X118" s="24">
        <v>14.1</v>
      </c>
      <c r="Y118" s="24">
        <v>47.4</v>
      </c>
      <c r="Z118" s="24">
        <v>1.17</v>
      </c>
      <c r="AA118" s="24">
        <v>0</v>
      </c>
      <c r="AB118" s="24">
        <v>1.5</v>
      </c>
      <c r="AC118" s="24">
        <v>0.3</v>
      </c>
      <c r="AD118" s="24">
        <v>0.42</v>
      </c>
      <c r="AE118" s="24">
        <v>0.05</v>
      </c>
      <c r="AF118" s="24">
        <v>0.02</v>
      </c>
      <c r="AG118" s="24">
        <v>0.21</v>
      </c>
      <c r="AH118" s="24">
        <v>0.6</v>
      </c>
      <c r="AI118" s="24">
        <v>0</v>
      </c>
      <c r="AJ118" s="24">
        <v>0</v>
      </c>
      <c r="AK118" s="24">
        <v>0</v>
      </c>
      <c r="AL118" s="24">
        <v>0</v>
      </c>
      <c r="AM118" s="24">
        <v>128.1</v>
      </c>
      <c r="AN118" s="24">
        <v>66.900000000000006</v>
      </c>
      <c r="AO118" s="24">
        <v>27.9</v>
      </c>
      <c r="AP118" s="24">
        <v>59.4</v>
      </c>
      <c r="AQ118" s="24">
        <v>24</v>
      </c>
      <c r="AR118" s="24">
        <v>111.3</v>
      </c>
      <c r="AS118" s="24">
        <v>89.1</v>
      </c>
      <c r="AT118" s="24">
        <v>87.3</v>
      </c>
      <c r="AU118" s="24">
        <v>139.19999999999999</v>
      </c>
      <c r="AV118" s="24">
        <v>37.200000000000003</v>
      </c>
      <c r="AW118" s="24">
        <v>93</v>
      </c>
      <c r="AX118" s="24">
        <v>458.7</v>
      </c>
      <c r="AY118" s="24">
        <v>0</v>
      </c>
      <c r="AZ118" s="24">
        <v>157.80000000000001</v>
      </c>
      <c r="BA118" s="24">
        <v>87.3</v>
      </c>
      <c r="BB118" s="24">
        <v>54</v>
      </c>
      <c r="BC118" s="24">
        <v>39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0.04</v>
      </c>
      <c r="BL118" s="24">
        <v>0</v>
      </c>
      <c r="BM118" s="24">
        <v>0</v>
      </c>
      <c r="BN118" s="24">
        <v>0.01</v>
      </c>
      <c r="BO118" s="24">
        <v>0</v>
      </c>
      <c r="BP118" s="24">
        <v>0</v>
      </c>
      <c r="BQ118" s="24">
        <v>0</v>
      </c>
      <c r="BR118" s="24">
        <v>0</v>
      </c>
      <c r="BS118" s="24">
        <v>0.03</v>
      </c>
      <c r="BT118" s="24">
        <v>0</v>
      </c>
      <c r="BU118" s="24">
        <v>0</v>
      </c>
      <c r="BV118" s="24">
        <v>0.14000000000000001</v>
      </c>
      <c r="BW118" s="24">
        <v>0.02</v>
      </c>
      <c r="BX118" s="24">
        <v>0</v>
      </c>
      <c r="BY118" s="24">
        <v>0</v>
      </c>
      <c r="BZ118" s="24">
        <v>0</v>
      </c>
      <c r="CA118" s="24">
        <v>0</v>
      </c>
      <c r="CB118" s="24">
        <v>14.1</v>
      </c>
      <c r="CD118" s="24">
        <v>0.25</v>
      </c>
      <c r="CF118" s="24">
        <v>0</v>
      </c>
      <c r="CG118" s="24">
        <v>0</v>
      </c>
      <c r="CH118" s="24">
        <v>0</v>
      </c>
      <c r="CI118" s="24">
        <v>0</v>
      </c>
      <c r="CJ118" s="24">
        <v>0</v>
      </c>
      <c r="CK118" s="24">
        <v>0</v>
      </c>
      <c r="CL118" s="24">
        <v>0</v>
      </c>
      <c r="CM118" s="24">
        <v>0</v>
      </c>
      <c r="CN118" s="24">
        <v>0</v>
      </c>
      <c r="CO118" s="24">
        <v>0</v>
      </c>
      <c r="CP118" s="24">
        <v>0</v>
      </c>
    </row>
    <row r="119" spans="1:94" s="28" customFormat="1" x14ac:dyDescent="0.25">
      <c r="B119" s="29" t="s">
        <v>95</v>
      </c>
      <c r="D119" s="28">
        <v>14.46</v>
      </c>
      <c r="E119" s="28">
        <v>2.83</v>
      </c>
      <c r="F119" s="28">
        <v>21.45</v>
      </c>
      <c r="G119" s="28">
        <v>1.52</v>
      </c>
      <c r="H119" s="28">
        <v>85.07</v>
      </c>
      <c r="I119" s="28">
        <v>588.59</v>
      </c>
      <c r="J119" s="28">
        <v>13.5</v>
      </c>
      <c r="K119" s="28">
        <v>0.55000000000000004</v>
      </c>
      <c r="L119" s="28">
        <v>0</v>
      </c>
      <c r="M119" s="28">
        <v>0</v>
      </c>
      <c r="N119" s="28">
        <v>11.88</v>
      </c>
      <c r="O119" s="28">
        <v>68.5</v>
      </c>
      <c r="P119" s="28">
        <v>4.6900000000000004</v>
      </c>
      <c r="Q119" s="28">
        <v>0</v>
      </c>
      <c r="R119" s="28">
        <v>0</v>
      </c>
      <c r="S119" s="28">
        <v>0.78</v>
      </c>
      <c r="T119" s="28">
        <v>3.81</v>
      </c>
      <c r="U119" s="28">
        <v>685.94</v>
      </c>
      <c r="V119" s="28">
        <v>154.15</v>
      </c>
      <c r="W119" s="28">
        <v>119.55</v>
      </c>
      <c r="X119" s="28">
        <v>27.78</v>
      </c>
      <c r="Y119" s="28">
        <v>152.83000000000001</v>
      </c>
      <c r="Z119" s="28">
        <v>2.1800000000000002</v>
      </c>
      <c r="AA119" s="28">
        <v>104.6</v>
      </c>
      <c r="AB119" s="28">
        <v>87.54</v>
      </c>
      <c r="AC119" s="28">
        <v>136.69999999999999</v>
      </c>
      <c r="AD119" s="28">
        <v>1.69</v>
      </c>
      <c r="AE119" s="28">
        <v>0.12</v>
      </c>
      <c r="AF119" s="28">
        <v>0.1</v>
      </c>
      <c r="AG119" s="28">
        <v>0.72</v>
      </c>
      <c r="AH119" s="28">
        <v>3.22</v>
      </c>
      <c r="AI119" s="28">
        <v>0.81</v>
      </c>
      <c r="AJ119" s="28">
        <v>0</v>
      </c>
      <c r="AK119" s="28">
        <v>157.94999999999999</v>
      </c>
      <c r="AL119" s="28">
        <v>120.11</v>
      </c>
      <c r="AM119" s="28">
        <v>1090.6099999999999</v>
      </c>
      <c r="AN119" s="28">
        <v>457.78</v>
      </c>
      <c r="AO119" s="28">
        <v>224.73</v>
      </c>
      <c r="AP119" s="28">
        <v>442.62</v>
      </c>
      <c r="AQ119" s="28">
        <v>196.89</v>
      </c>
      <c r="AR119" s="28">
        <v>722.3</v>
      </c>
      <c r="AS119" s="28">
        <v>475.53</v>
      </c>
      <c r="AT119" s="28">
        <v>566.6</v>
      </c>
      <c r="AU119" s="28">
        <v>628.79</v>
      </c>
      <c r="AV119" s="28">
        <v>296.76</v>
      </c>
      <c r="AW119" s="28">
        <v>472.41</v>
      </c>
      <c r="AX119" s="28">
        <v>3791.26</v>
      </c>
      <c r="AY119" s="28">
        <v>0</v>
      </c>
      <c r="AZ119" s="28">
        <v>1322.82</v>
      </c>
      <c r="BA119" s="28">
        <v>657.85</v>
      </c>
      <c r="BB119" s="28">
        <v>436.28</v>
      </c>
      <c r="BC119" s="28">
        <v>253.75</v>
      </c>
      <c r="BD119" s="28">
        <v>0.66</v>
      </c>
      <c r="BE119" s="28">
        <v>0.31</v>
      </c>
      <c r="BF119" s="28">
        <v>0.2</v>
      </c>
      <c r="BG119" s="28">
        <v>0.46</v>
      </c>
      <c r="BH119" s="28">
        <v>0.53</v>
      </c>
      <c r="BI119" s="28">
        <v>2.23</v>
      </c>
      <c r="BJ119" s="28">
        <v>0.03</v>
      </c>
      <c r="BK119" s="28">
        <v>6.18</v>
      </c>
      <c r="BL119" s="28">
        <v>0.01</v>
      </c>
      <c r="BM119" s="28">
        <v>1.81</v>
      </c>
      <c r="BN119" s="28">
        <v>0.01</v>
      </c>
      <c r="BO119" s="28">
        <v>0</v>
      </c>
      <c r="BP119" s="28">
        <v>0</v>
      </c>
      <c r="BQ119" s="28">
        <v>0.42</v>
      </c>
      <c r="BR119" s="28">
        <v>0.64</v>
      </c>
      <c r="BS119" s="28">
        <v>4.92</v>
      </c>
      <c r="BT119" s="28">
        <v>0</v>
      </c>
      <c r="BU119" s="28">
        <v>0</v>
      </c>
      <c r="BV119" s="28">
        <v>0.83</v>
      </c>
      <c r="BW119" s="28">
        <v>0.05</v>
      </c>
      <c r="BX119" s="28">
        <v>0</v>
      </c>
      <c r="BY119" s="28">
        <v>0</v>
      </c>
      <c r="BZ119" s="28">
        <v>0</v>
      </c>
      <c r="CA119" s="28">
        <v>0</v>
      </c>
      <c r="CB119" s="28">
        <v>414.88</v>
      </c>
      <c r="CC119" s="28">
        <f>$I$119/$I$130*100</f>
        <v>39.667210308527991</v>
      </c>
      <c r="CD119" s="28">
        <v>119.19</v>
      </c>
      <c r="CF119" s="28">
        <v>0</v>
      </c>
      <c r="CG119" s="28">
        <v>0</v>
      </c>
      <c r="CH119" s="28">
        <v>0</v>
      </c>
      <c r="CI119" s="28">
        <v>0</v>
      </c>
      <c r="CJ119" s="28">
        <v>0</v>
      </c>
      <c r="CK119" s="28">
        <v>0</v>
      </c>
      <c r="CL119" s="28">
        <v>0</v>
      </c>
      <c r="CM119" s="28">
        <v>0</v>
      </c>
      <c r="CN119" s="28">
        <v>0</v>
      </c>
      <c r="CO119" s="28">
        <v>9.76</v>
      </c>
      <c r="CP119" s="28">
        <v>1</v>
      </c>
    </row>
    <row r="120" spans="1:94" x14ac:dyDescent="0.25">
      <c r="B120" s="23" t="s">
        <v>96</v>
      </c>
    </row>
    <row r="121" spans="1:94" s="26" customFormat="1" x14ac:dyDescent="0.25">
      <c r="A121" s="26" t="str">
        <f>"71"</f>
        <v>71</v>
      </c>
      <c r="B121" s="27" t="s">
        <v>145</v>
      </c>
      <c r="C121" s="26" t="str">
        <f>"100"</f>
        <v>100</v>
      </c>
      <c r="D121" s="26">
        <v>1.3</v>
      </c>
      <c r="E121" s="26">
        <v>0</v>
      </c>
      <c r="F121" s="26">
        <v>8.93</v>
      </c>
      <c r="G121" s="26">
        <v>10.14</v>
      </c>
      <c r="H121" s="26">
        <v>6.7</v>
      </c>
      <c r="I121" s="26">
        <v>109.81729998000002</v>
      </c>
      <c r="J121" s="26">
        <v>1.25</v>
      </c>
      <c r="K121" s="26">
        <v>6.5</v>
      </c>
      <c r="L121" s="26">
        <v>0</v>
      </c>
      <c r="M121" s="26">
        <v>0</v>
      </c>
      <c r="N121" s="26">
        <v>2.86</v>
      </c>
      <c r="O121" s="26">
        <v>2.4500000000000002</v>
      </c>
      <c r="P121" s="26">
        <v>1.39</v>
      </c>
      <c r="Q121" s="26">
        <v>0</v>
      </c>
      <c r="R121" s="26">
        <v>0</v>
      </c>
      <c r="S121" s="26">
        <v>0.19</v>
      </c>
      <c r="T121" s="26">
        <v>1.27</v>
      </c>
      <c r="U121" s="26">
        <v>242.5</v>
      </c>
      <c r="V121" s="26">
        <v>97.03</v>
      </c>
      <c r="W121" s="26">
        <v>14.04</v>
      </c>
      <c r="X121" s="26">
        <v>11.96</v>
      </c>
      <c r="Y121" s="26">
        <v>22.34</v>
      </c>
      <c r="Z121" s="26">
        <v>0.44</v>
      </c>
      <c r="AA121" s="26">
        <v>0</v>
      </c>
      <c r="AB121" s="26">
        <v>1469.5</v>
      </c>
      <c r="AC121" s="26">
        <v>306.2</v>
      </c>
      <c r="AD121" s="26">
        <v>4.51</v>
      </c>
      <c r="AE121" s="26">
        <v>0.02</v>
      </c>
      <c r="AF121" s="26">
        <v>0.02</v>
      </c>
      <c r="AG121" s="26">
        <v>0.22</v>
      </c>
      <c r="AH121" s="26">
        <v>0.39</v>
      </c>
      <c r="AI121" s="26">
        <v>1.68</v>
      </c>
      <c r="AJ121" s="26">
        <v>0</v>
      </c>
      <c r="AK121" s="26">
        <v>28.97</v>
      </c>
      <c r="AL121" s="26">
        <v>27</v>
      </c>
      <c r="AM121" s="26">
        <v>37.770000000000003</v>
      </c>
      <c r="AN121" s="26">
        <v>40.630000000000003</v>
      </c>
      <c r="AO121" s="26">
        <v>7.06</v>
      </c>
      <c r="AP121" s="26">
        <v>26.48</v>
      </c>
      <c r="AQ121" s="26">
        <v>6.44</v>
      </c>
      <c r="AR121" s="26">
        <v>23.27</v>
      </c>
      <c r="AS121" s="26">
        <v>25.87</v>
      </c>
      <c r="AT121" s="26">
        <v>48.86</v>
      </c>
      <c r="AU121" s="26">
        <v>111.9</v>
      </c>
      <c r="AV121" s="26">
        <v>10.07</v>
      </c>
      <c r="AW121" s="26">
        <v>24.77</v>
      </c>
      <c r="AX121" s="26">
        <v>106.7</v>
      </c>
      <c r="AY121" s="26">
        <v>0</v>
      </c>
      <c r="AZ121" s="26">
        <v>25.59</v>
      </c>
      <c r="BA121" s="26">
        <v>29.33</v>
      </c>
      <c r="BB121" s="26">
        <v>19.36</v>
      </c>
      <c r="BC121" s="26">
        <v>6.64</v>
      </c>
      <c r="BD121" s="26">
        <v>0</v>
      </c>
      <c r="BE121" s="26">
        <v>0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0.55000000000000004</v>
      </c>
      <c r="BL121" s="26">
        <v>0</v>
      </c>
      <c r="BM121" s="26">
        <v>0.36</v>
      </c>
      <c r="BN121" s="26">
        <v>0.03</v>
      </c>
      <c r="BO121" s="26">
        <v>0.06</v>
      </c>
      <c r="BP121" s="26">
        <v>0</v>
      </c>
      <c r="BQ121" s="26">
        <v>0</v>
      </c>
      <c r="BR121" s="26">
        <v>0</v>
      </c>
      <c r="BS121" s="26">
        <v>2.09</v>
      </c>
      <c r="BT121" s="26">
        <v>0</v>
      </c>
      <c r="BU121" s="26">
        <v>0</v>
      </c>
      <c r="BV121" s="26">
        <v>5.9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69.06</v>
      </c>
      <c r="CD121" s="26">
        <v>244.92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</row>
    <row r="122" spans="1:94" s="26" customFormat="1" ht="31.5" x14ac:dyDescent="0.25">
      <c r="A122" s="26" t="str">
        <f>"16/2"</f>
        <v>16/2</v>
      </c>
      <c r="B122" s="27" t="s">
        <v>120</v>
      </c>
      <c r="C122" s="26" t="str">
        <f>"250"</f>
        <v>250</v>
      </c>
      <c r="D122" s="26">
        <v>5.54</v>
      </c>
      <c r="E122" s="26">
        <v>0</v>
      </c>
      <c r="F122" s="26">
        <v>5.56</v>
      </c>
      <c r="G122" s="26">
        <v>5.56</v>
      </c>
      <c r="H122" s="26">
        <v>24.31</v>
      </c>
      <c r="I122" s="26">
        <v>164.05552</v>
      </c>
      <c r="J122" s="26">
        <v>0.73</v>
      </c>
      <c r="K122" s="26">
        <v>3.25</v>
      </c>
      <c r="L122" s="26">
        <v>0</v>
      </c>
      <c r="M122" s="26">
        <v>0</v>
      </c>
      <c r="N122" s="26">
        <v>3.31</v>
      </c>
      <c r="O122" s="26">
        <v>17.47</v>
      </c>
      <c r="P122" s="26">
        <v>3.53</v>
      </c>
      <c r="Q122" s="26">
        <v>0</v>
      </c>
      <c r="R122" s="26">
        <v>0</v>
      </c>
      <c r="S122" s="26">
        <v>0.18</v>
      </c>
      <c r="T122" s="26">
        <v>1.97</v>
      </c>
      <c r="U122" s="26">
        <v>204.24</v>
      </c>
      <c r="V122" s="26">
        <v>566.41999999999996</v>
      </c>
      <c r="W122" s="26">
        <v>36.44</v>
      </c>
      <c r="X122" s="26">
        <v>39.93</v>
      </c>
      <c r="Y122" s="26">
        <v>107.14</v>
      </c>
      <c r="Z122" s="26">
        <v>2.04</v>
      </c>
      <c r="AA122" s="26">
        <v>0</v>
      </c>
      <c r="AB122" s="26">
        <v>1363.05</v>
      </c>
      <c r="AC122" s="26">
        <v>252.28</v>
      </c>
      <c r="AD122" s="26">
        <v>2.4700000000000002</v>
      </c>
      <c r="AE122" s="26">
        <v>0.21</v>
      </c>
      <c r="AF122" s="26">
        <v>0.08</v>
      </c>
      <c r="AG122" s="26">
        <v>1.19</v>
      </c>
      <c r="AH122" s="26">
        <v>2.61</v>
      </c>
      <c r="AI122" s="26">
        <v>5.65</v>
      </c>
      <c r="AJ122" s="26">
        <v>0</v>
      </c>
      <c r="AK122" s="26">
        <v>0</v>
      </c>
      <c r="AL122" s="26">
        <v>0</v>
      </c>
      <c r="AM122" s="26">
        <v>359.42</v>
      </c>
      <c r="AN122" s="26">
        <v>345.21</v>
      </c>
      <c r="AO122" s="26">
        <v>47.41</v>
      </c>
      <c r="AP122" s="26">
        <v>193.06</v>
      </c>
      <c r="AQ122" s="26">
        <v>64.19</v>
      </c>
      <c r="AR122" s="26">
        <v>226.87</v>
      </c>
      <c r="AS122" s="26">
        <v>219.77</v>
      </c>
      <c r="AT122" s="26">
        <v>419.77</v>
      </c>
      <c r="AU122" s="26">
        <v>495.91</v>
      </c>
      <c r="AV122" s="26">
        <v>100.47</v>
      </c>
      <c r="AW122" s="26">
        <v>214.87</v>
      </c>
      <c r="AX122" s="26">
        <v>785.46</v>
      </c>
      <c r="AY122" s="26">
        <v>0</v>
      </c>
      <c r="AZ122" s="26">
        <v>151.41</v>
      </c>
      <c r="BA122" s="26">
        <v>184.64</v>
      </c>
      <c r="BB122" s="26">
        <v>155.82</v>
      </c>
      <c r="BC122" s="26">
        <v>58.43</v>
      </c>
      <c r="BD122" s="26">
        <v>0</v>
      </c>
      <c r="BE122" s="26">
        <v>0</v>
      </c>
      <c r="BF122" s="26">
        <v>0</v>
      </c>
      <c r="BG122" s="26">
        <v>0</v>
      </c>
      <c r="BH122" s="26">
        <v>0</v>
      </c>
      <c r="BI122" s="26">
        <v>0</v>
      </c>
      <c r="BJ122" s="26">
        <v>0</v>
      </c>
      <c r="BK122" s="26">
        <v>0.39</v>
      </c>
      <c r="BL122" s="26">
        <v>0</v>
      </c>
      <c r="BM122" s="26">
        <v>0.22</v>
      </c>
      <c r="BN122" s="26">
        <v>0.02</v>
      </c>
      <c r="BO122" s="26">
        <v>0.03</v>
      </c>
      <c r="BP122" s="26">
        <v>0</v>
      </c>
      <c r="BQ122" s="26">
        <v>0</v>
      </c>
      <c r="BR122" s="26">
        <v>0</v>
      </c>
      <c r="BS122" s="26">
        <v>1.33</v>
      </c>
      <c r="BT122" s="26">
        <v>0</v>
      </c>
      <c r="BU122" s="26">
        <v>0</v>
      </c>
      <c r="BV122" s="26">
        <v>3.13</v>
      </c>
      <c r="BW122" s="26">
        <v>0.02</v>
      </c>
      <c r="BX122" s="26">
        <v>0</v>
      </c>
      <c r="BY122" s="26">
        <v>0</v>
      </c>
      <c r="BZ122" s="26">
        <v>0</v>
      </c>
      <c r="CA122" s="26">
        <v>0</v>
      </c>
      <c r="CB122" s="26">
        <v>241.53</v>
      </c>
      <c r="CD122" s="26">
        <v>227.18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0.5</v>
      </c>
    </row>
    <row r="123" spans="1:94" s="26" customFormat="1" x14ac:dyDescent="0.25">
      <c r="A123" s="26" t="str">
        <f>"3/3"</f>
        <v>3/3</v>
      </c>
      <c r="B123" s="27" t="s">
        <v>121</v>
      </c>
      <c r="C123" s="26" t="str">
        <f>"180"</f>
        <v>180</v>
      </c>
      <c r="D123" s="26">
        <v>3.73</v>
      </c>
      <c r="E123" s="26">
        <v>0.65</v>
      </c>
      <c r="F123" s="26">
        <v>4.4000000000000004</v>
      </c>
      <c r="G123" s="26">
        <v>0.62</v>
      </c>
      <c r="H123" s="26">
        <v>26.49</v>
      </c>
      <c r="I123" s="26">
        <v>159.10285500000001</v>
      </c>
      <c r="J123" s="26">
        <v>2.73</v>
      </c>
      <c r="K123" s="26">
        <v>0.1</v>
      </c>
      <c r="L123" s="26">
        <v>0</v>
      </c>
      <c r="M123" s="26">
        <v>0</v>
      </c>
      <c r="N123" s="26">
        <v>2.58</v>
      </c>
      <c r="O123" s="26">
        <v>21.87</v>
      </c>
      <c r="P123" s="26">
        <v>2.04</v>
      </c>
      <c r="Q123" s="26">
        <v>0</v>
      </c>
      <c r="R123" s="26">
        <v>0</v>
      </c>
      <c r="S123" s="26">
        <v>0.35</v>
      </c>
      <c r="T123" s="26">
        <v>2.27</v>
      </c>
      <c r="U123" s="26">
        <v>93.41</v>
      </c>
      <c r="V123" s="26">
        <v>763.51</v>
      </c>
      <c r="W123" s="26">
        <v>40.75</v>
      </c>
      <c r="X123" s="26">
        <v>36.42</v>
      </c>
      <c r="Y123" s="26">
        <v>104.19</v>
      </c>
      <c r="Z123" s="26">
        <v>1.35</v>
      </c>
      <c r="AA123" s="26">
        <v>22.5</v>
      </c>
      <c r="AB123" s="26">
        <v>40.93</v>
      </c>
      <c r="AC123" s="26">
        <v>30.06</v>
      </c>
      <c r="AD123" s="26">
        <v>0.21</v>
      </c>
      <c r="AE123" s="26">
        <v>0.14000000000000001</v>
      </c>
      <c r="AF123" s="26">
        <v>0.12</v>
      </c>
      <c r="AG123" s="26">
        <v>1.6</v>
      </c>
      <c r="AH123" s="26">
        <v>3.11</v>
      </c>
      <c r="AI123" s="26">
        <v>6.54</v>
      </c>
      <c r="AJ123" s="26">
        <v>0</v>
      </c>
      <c r="AK123" s="26">
        <v>36.64</v>
      </c>
      <c r="AL123" s="26">
        <v>36.17</v>
      </c>
      <c r="AM123" s="26">
        <v>139.19</v>
      </c>
      <c r="AN123" s="26">
        <v>141.72</v>
      </c>
      <c r="AO123" s="26">
        <v>31.93</v>
      </c>
      <c r="AP123" s="26">
        <v>91.36</v>
      </c>
      <c r="AQ123" s="26">
        <v>41.81</v>
      </c>
      <c r="AR123" s="26">
        <v>96.1</v>
      </c>
      <c r="AS123" s="26">
        <v>90.8</v>
      </c>
      <c r="AT123" s="26">
        <v>247.35</v>
      </c>
      <c r="AU123" s="26">
        <v>110.17</v>
      </c>
      <c r="AV123" s="26">
        <v>23.04</v>
      </c>
      <c r="AW123" s="26">
        <v>64.13</v>
      </c>
      <c r="AX123" s="26">
        <v>344.65</v>
      </c>
      <c r="AY123" s="26">
        <v>0</v>
      </c>
      <c r="AZ123" s="26">
        <v>48.22</v>
      </c>
      <c r="BA123" s="26">
        <v>43.86</v>
      </c>
      <c r="BB123" s="26">
        <v>87.3</v>
      </c>
      <c r="BC123" s="26">
        <v>25.99</v>
      </c>
      <c r="BD123" s="26">
        <v>0.11</v>
      </c>
      <c r="BE123" s="26">
        <v>0.05</v>
      </c>
      <c r="BF123" s="26">
        <v>0.03</v>
      </c>
      <c r="BG123" s="26">
        <v>0.06</v>
      </c>
      <c r="BH123" s="26">
        <v>7.0000000000000007E-2</v>
      </c>
      <c r="BI123" s="26">
        <v>0.34</v>
      </c>
      <c r="BJ123" s="26">
        <v>0</v>
      </c>
      <c r="BK123" s="26">
        <v>1.05</v>
      </c>
      <c r="BL123" s="26">
        <v>0</v>
      </c>
      <c r="BM123" s="26">
        <v>0.31</v>
      </c>
      <c r="BN123" s="26">
        <v>0</v>
      </c>
      <c r="BO123" s="26">
        <v>0</v>
      </c>
      <c r="BP123" s="26">
        <v>0</v>
      </c>
      <c r="BQ123" s="26">
        <v>7.0000000000000007E-2</v>
      </c>
      <c r="BR123" s="26">
        <v>0.11</v>
      </c>
      <c r="BS123" s="26">
        <v>1.02</v>
      </c>
      <c r="BT123" s="26">
        <v>0</v>
      </c>
      <c r="BU123" s="26">
        <v>0</v>
      </c>
      <c r="BV123" s="26">
        <v>0.17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148.35</v>
      </c>
      <c r="CD123" s="26">
        <v>29.32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0.27</v>
      </c>
    </row>
    <row r="124" spans="1:94" s="26" customFormat="1" x14ac:dyDescent="0.25">
      <c r="A124" s="26" t="str">
        <f>"21/7"</f>
        <v>21/7</v>
      </c>
      <c r="B124" s="27" t="s">
        <v>146</v>
      </c>
      <c r="C124" s="26" t="str">
        <f>"100"</f>
        <v>100</v>
      </c>
      <c r="D124" s="26">
        <v>13.45</v>
      </c>
      <c r="E124" s="26">
        <v>13.13</v>
      </c>
      <c r="F124" s="26">
        <v>2.48</v>
      </c>
      <c r="G124" s="26">
        <v>0.04</v>
      </c>
      <c r="H124" s="26">
        <v>3.79</v>
      </c>
      <c r="I124" s="26">
        <v>91.061373500000002</v>
      </c>
      <c r="J124" s="26">
        <v>1.47</v>
      </c>
      <c r="K124" s="26">
        <v>0.03</v>
      </c>
      <c r="L124" s="26">
        <v>0</v>
      </c>
      <c r="M124" s="26">
        <v>0</v>
      </c>
      <c r="N124" s="26">
        <v>1.56</v>
      </c>
      <c r="O124" s="26">
        <v>2.13</v>
      </c>
      <c r="P124" s="26">
        <v>0.11</v>
      </c>
      <c r="Q124" s="26">
        <v>0</v>
      </c>
      <c r="R124" s="26">
        <v>0</v>
      </c>
      <c r="S124" s="26">
        <v>0.03</v>
      </c>
      <c r="T124" s="26">
        <v>1.74</v>
      </c>
      <c r="U124" s="26">
        <v>111.55</v>
      </c>
      <c r="V124" s="26">
        <v>178.06</v>
      </c>
      <c r="W124" s="26">
        <v>61.1</v>
      </c>
      <c r="X124" s="26">
        <v>23.86</v>
      </c>
      <c r="Y124" s="26">
        <v>152.06</v>
      </c>
      <c r="Z124" s="26">
        <v>0.6</v>
      </c>
      <c r="AA124" s="26">
        <v>17.21</v>
      </c>
      <c r="AB124" s="26">
        <v>6.55</v>
      </c>
      <c r="AC124" s="26">
        <v>22.29</v>
      </c>
      <c r="AD124" s="26">
        <v>0.33</v>
      </c>
      <c r="AE124" s="26">
        <v>0.06</v>
      </c>
      <c r="AF124" s="26">
        <v>0.1</v>
      </c>
      <c r="AG124" s="26">
        <v>0.85</v>
      </c>
      <c r="AH124" s="26">
        <v>4.51</v>
      </c>
      <c r="AI124" s="26">
        <v>0.26</v>
      </c>
      <c r="AJ124" s="26">
        <v>0</v>
      </c>
      <c r="AK124" s="26">
        <v>50.22</v>
      </c>
      <c r="AL124" s="26">
        <v>49.59</v>
      </c>
      <c r="AM124" s="26">
        <v>109.09</v>
      </c>
      <c r="AN124" s="26">
        <v>75.69</v>
      </c>
      <c r="AO124" s="26">
        <v>27.33</v>
      </c>
      <c r="AP124" s="26">
        <v>49.47</v>
      </c>
      <c r="AQ124" s="26">
        <v>16.600000000000001</v>
      </c>
      <c r="AR124" s="26">
        <v>59.92</v>
      </c>
      <c r="AS124" s="26">
        <v>10.25</v>
      </c>
      <c r="AT124" s="26">
        <v>12.22</v>
      </c>
      <c r="AU124" s="26">
        <v>10.79</v>
      </c>
      <c r="AV124" s="26">
        <v>6.37</v>
      </c>
      <c r="AW124" s="26">
        <v>10.71</v>
      </c>
      <c r="AX124" s="26">
        <v>93.4</v>
      </c>
      <c r="AY124" s="26">
        <v>0</v>
      </c>
      <c r="AZ124" s="26">
        <v>29.45</v>
      </c>
      <c r="BA124" s="26">
        <v>15.52</v>
      </c>
      <c r="BB124" s="26">
        <v>64.069999999999993</v>
      </c>
      <c r="BC124" s="26">
        <v>14</v>
      </c>
      <c r="BD124" s="26">
        <v>0.03</v>
      </c>
      <c r="BE124" s="26">
        <v>0.01</v>
      </c>
      <c r="BF124" s="26">
        <v>0.01</v>
      </c>
      <c r="BG124" s="26">
        <v>0.02</v>
      </c>
      <c r="BH124" s="26">
        <v>0.02</v>
      </c>
      <c r="BI124" s="26">
        <v>0.09</v>
      </c>
      <c r="BJ124" s="26">
        <v>0</v>
      </c>
      <c r="BK124" s="26">
        <v>0.25</v>
      </c>
      <c r="BL124" s="26">
        <v>0</v>
      </c>
      <c r="BM124" s="26">
        <v>0.08</v>
      </c>
      <c r="BN124" s="26">
        <v>0</v>
      </c>
      <c r="BO124" s="26">
        <v>0</v>
      </c>
      <c r="BP124" s="26">
        <v>0</v>
      </c>
      <c r="BQ124" s="26">
        <v>0.02</v>
      </c>
      <c r="BR124" s="26">
        <v>0.03</v>
      </c>
      <c r="BS124" s="26">
        <v>0.21</v>
      </c>
      <c r="BT124" s="26">
        <v>0</v>
      </c>
      <c r="BU124" s="26">
        <v>0</v>
      </c>
      <c r="BV124" s="26">
        <v>0.02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104.38</v>
      </c>
      <c r="CD124" s="26">
        <v>18.3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0.3</v>
      </c>
    </row>
    <row r="125" spans="1:94" s="26" customFormat="1" x14ac:dyDescent="0.25">
      <c r="A125" s="26" t="str">
        <f>"-"</f>
        <v>-</v>
      </c>
      <c r="B125" s="27" t="s">
        <v>123</v>
      </c>
      <c r="C125" s="26" t="str">
        <f>"200"</f>
        <v>200</v>
      </c>
      <c r="D125" s="26">
        <v>1</v>
      </c>
      <c r="E125" s="26">
        <v>0</v>
      </c>
      <c r="F125" s="26">
        <v>0.2</v>
      </c>
      <c r="G125" s="26">
        <v>0</v>
      </c>
      <c r="H125" s="26">
        <v>20.6</v>
      </c>
      <c r="I125" s="26">
        <v>86.47999999999999</v>
      </c>
      <c r="J125" s="26">
        <v>0</v>
      </c>
      <c r="K125" s="26">
        <v>0</v>
      </c>
      <c r="L125" s="26">
        <v>0</v>
      </c>
      <c r="M125" s="26">
        <v>0</v>
      </c>
      <c r="N125" s="26">
        <v>19.8</v>
      </c>
      <c r="O125" s="26">
        <v>0.4</v>
      </c>
      <c r="P125" s="26">
        <v>0.4</v>
      </c>
      <c r="Q125" s="26">
        <v>0</v>
      </c>
      <c r="R125" s="26">
        <v>0</v>
      </c>
      <c r="S125" s="26">
        <v>1</v>
      </c>
      <c r="T125" s="26">
        <v>0.6</v>
      </c>
      <c r="U125" s="26">
        <v>12</v>
      </c>
      <c r="V125" s="26">
        <v>240</v>
      </c>
      <c r="W125" s="26">
        <v>14</v>
      </c>
      <c r="X125" s="26">
        <v>8</v>
      </c>
      <c r="Y125" s="26">
        <v>14</v>
      </c>
      <c r="Z125" s="26">
        <v>2.8</v>
      </c>
      <c r="AA125" s="26">
        <v>0</v>
      </c>
      <c r="AB125" s="26">
        <v>0</v>
      </c>
      <c r="AC125" s="26">
        <v>0</v>
      </c>
      <c r="AD125" s="26">
        <v>0.2</v>
      </c>
      <c r="AE125" s="26">
        <v>0.02</v>
      </c>
      <c r="AF125" s="26">
        <v>0.02</v>
      </c>
      <c r="AG125" s="26">
        <v>0.2</v>
      </c>
      <c r="AH125" s="26">
        <v>0.4</v>
      </c>
      <c r="AI125" s="26">
        <v>4</v>
      </c>
      <c r="AJ125" s="26">
        <v>0.4</v>
      </c>
      <c r="AK125" s="26">
        <v>0</v>
      </c>
      <c r="AL125" s="26">
        <v>0</v>
      </c>
      <c r="AM125" s="26">
        <v>28</v>
      </c>
      <c r="AN125" s="26">
        <v>28</v>
      </c>
      <c r="AO125" s="26">
        <v>4</v>
      </c>
      <c r="AP125" s="26">
        <v>16</v>
      </c>
      <c r="AQ125" s="26">
        <v>4</v>
      </c>
      <c r="AR125" s="26">
        <v>14</v>
      </c>
      <c r="AS125" s="26">
        <v>26</v>
      </c>
      <c r="AT125" s="26">
        <v>16</v>
      </c>
      <c r="AU125" s="26">
        <v>116</v>
      </c>
      <c r="AV125" s="26">
        <v>10</v>
      </c>
      <c r="AW125" s="26">
        <v>22</v>
      </c>
      <c r="AX125" s="26">
        <v>64</v>
      </c>
      <c r="AY125" s="26">
        <v>0</v>
      </c>
      <c r="AZ125" s="26">
        <v>20</v>
      </c>
      <c r="BA125" s="26">
        <v>24</v>
      </c>
      <c r="BB125" s="26">
        <v>10</v>
      </c>
      <c r="BC125" s="26">
        <v>8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0</v>
      </c>
      <c r="BR125" s="26">
        <v>0</v>
      </c>
      <c r="BS125" s="26">
        <v>0</v>
      </c>
      <c r="BT125" s="26">
        <v>0</v>
      </c>
      <c r="BU125" s="26">
        <v>0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176.2</v>
      </c>
      <c r="CD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</row>
    <row r="126" spans="1:94" s="26" customFormat="1" x14ac:dyDescent="0.25">
      <c r="A126" s="26" t="str">
        <f>"-"</f>
        <v>-</v>
      </c>
      <c r="B126" s="27" t="s">
        <v>93</v>
      </c>
      <c r="C126" s="26" t="str">
        <f>"60"</f>
        <v>60</v>
      </c>
      <c r="D126" s="26">
        <v>3.97</v>
      </c>
      <c r="E126" s="26">
        <v>0</v>
      </c>
      <c r="F126" s="26">
        <v>0.39</v>
      </c>
      <c r="G126" s="26">
        <v>0.39</v>
      </c>
      <c r="H126" s="26">
        <v>28.14</v>
      </c>
      <c r="I126" s="26">
        <v>134.34059999999999</v>
      </c>
      <c r="J126" s="26">
        <v>0</v>
      </c>
      <c r="K126" s="26">
        <v>0</v>
      </c>
      <c r="L126" s="26">
        <v>0</v>
      </c>
      <c r="M126" s="26">
        <v>0</v>
      </c>
      <c r="N126" s="26">
        <v>0.66</v>
      </c>
      <c r="O126" s="26">
        <v>27.36</v>
      </c>
      <c r="P126" s="26">
        <v>0.12</v>
      </c>
      <c r="Q126" s="26">
        <v>0</v>
      </c>
      <c r="R126" s="26">
        <v>0</v>
      </c>
      <c r="S126" s="26">
        <v>0</v>
      </c>
      <c r="T126" s="26">
        <v>1.08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  <c r="AF126" s="26">
        <v>0</v>
      </c>
      <c r="AG126" s="26">
        <v>0</v>
      </c>
      <c r="AH126" s="26">
        <v>0</v>
      </c>
      <c r="AI126" s="26">
        <v>0</v>
      </c>
      <c r="AJ126" s="26">
        <v>0</v>
      </c>
      <c r="AK126" s="26">
        <v>0</v>
      </c>
      <c r="AL126" s="26">
        <v>0</v>
      </c>
      <c r="AM126" s="26">
        <v>305.37</v>
      </c>
      <c r="AN126" s="26">
        <v>101.27</v>
      </c>
      <c r="AO126" s="26">
        <v>60.03</v>
      </c>
      <c r="AP126" s="26">
        <v>120.06</v>
      </c>
      <c r="AQ126" s="26">
        <v>45.41</v>
      </c>
      <c r="AR126" s="26">
        <v>217.15</v>
      </c>
      <c r="AS126" s="26">
        <v>134.68</v>
      </c>
      <c r="AT126" s="26">
        <v>187.92</v>
      </c>
      <c r="AU126" s="26">
        <v>155.03</v>
      </c>
      <c r="AV126" s="26">
        <v>81.430000000000007</v>
      </c>
      <c r="AW126" s="26">
        <v>144.07</v>
      </c>
      <c r="AX126" s="26">
        <v>1204.78</v>
      </c>
      <c r="AY126" s="26">
        <v>0</v>
      </c>
      <c r="AZ126" s="26">
        <v>392.54</v>
      </c>
      <c r="BA126" s="26">
        <v>170.69</v>
      </c>
      <c r="BB126" s="26">
        <v>113.27</v>
      </c>
      <c r="BC126" s="26">
        <v>89.78</v>
      </c>
      <c r="BD126" s="26">
        <v>0</v>
      </c>
      <c r="BE126" s="26">
        <v>0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0.05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0.04</v>
      </c>
      <c r="BT126" s="26">
        <v>0</v>
      </c>
      <c r="BU126" s="26">
        <v>0</v>
      </c>
      <c r="BV126" s="26">
        <v>0.17</v>
      </c>
      <c r="BW126" s="26">
        <v>0.01</v>
      </c>
      <c r="BX126" s="26">
        <v>0</v>
      </c>
      <c r="BY126" s="26">
        <v>0</v>
      </c>
      <c r="BZ126" s="26">
        <v>0</v>
      </c>
      <c r="CA126" s="26">
        <v>0</v>
      </c>
      <c r="CB126" s="26">
        <v>23.46</v>
      </c>
      <c r="CD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</row>
    <row r="127" spans="1:94" s="26" customFormat="1" x14ac:dyDescent="0.25">
      <c r="A127" s="26" t="str">
        <f>"-"</f>
        <v>-</v>
      </c>
      <c r="B127" s="27" t="s">
        <v>94</v>
      </c>
      <c r="C127" s="26" t="str">
        <f>"40"</f>
        <v>40</v>
      </c>
      <c r="D127" s="26">
        <v>2.64</v>
      </c>
      <c r="E127" s="26">
        <v>0</v>
      </c>
      <c r="F127" s="26">
        <v>0.48</v>
      </c>
      <c r="G127" s="26">
        <v>0.48</v>
      </c>
      <c r="H127" s="26">
        <v>16.68</v>
      </c>
      <c r="I127" s="26">
        <v>77.352000000000004</v>
      </c>
      <c r="J127" s="26">
        <v>0.08</v>
      </c>
      <c r="K127" s="26">
        <v>0</v>
      </c>
      <c r="L127" s="26">
        <v>0</v>
      </c>
      <c r="M127" s="26">
        <v>0</v>
      </c>
      <c r="N127" s="26">
        <v>0.48</v>
      </c>
      <c r="O127" s="26">
        <v>12.88</v>
      </c>
      <c r="P127" s="26">
        <v>3.32</v>
      </c>
      <c r="Q127" s="26">
        <v>0</v>
      </c>
      <c r="R127" s="26">
        <v>0</v>
      </c>
      <c r="S127" s="26">
        <v>0.4</v>
      </c>
      <c r="T127" s="26">
        <v>1</v>
      </c>
      <c r="U127" s="26">
        <v>244</v>
      </c>
      <c r="V127" s="26">
        <v>98</v>
      </c>
      <c r="W127" s="26">
        <v>14</v>
      </c>
      <c r="X127" s="26">
        <v>18.8</v>
      </c>
      <c r="Y127" s="26">
        <v>63.2</v>
      </c>
      <c r="Z127" s="26">
        <v>1.56</v>
      </c>
      <c r="AA127" s="26">
        <v>0</v>
      </c>
      <c r="AB127" s="26">
        <v>2</v>
      </c>
      <c r="AC127" s="26">
        <v>0.4</v>
      </c>
      <c r="AD127" s="26">
        <v>0.56000000000000005</v>
      </c>
      <c r="AE127" s="26">
        <v>7.0000000000000007E-2</v>
      </c>
      <c r="AF127" s="26">
        <v>0.03</v>
      </c>
      <c r="AG127" s="26">
        <v>0.28000000000000003</v>
      </c>
      <c r="AH127" s="26">
        <v>0.8</v>
      </c>
      <c r="AI127" s="26">
        <v>0</v>
      </c>
      <c r="AJ127" s="26">
        <v>0</v>
      </c>
      <c r="AK127" s="26">
        <v>0</v>
      </c>
      <c r="AL127" s="26">
        <v>0</v>
      </c>
      <c r="AM127" s="26">
        <v>170.8</v>
      </c>
      <c r="AN127" s="26">
        <v>89.2</v>
      </c>
      <c r="AO127" s="26">
        <v>37.200000000000003</v>
      </c>
      <c r="AP127" s="26">
        <v>79.2</v>
      </c>
      <c r="AQ127" s="26">
        <v>32</v>
      </c>
      <c r="AR127" s="26">
        <v>148.4</v>
      </c>
      <c r="AS127" s="26">
        <v>118.8</v>
      </c>
      <c r="AT127" s="26">
        <v>116.4</v>
      </c>
      <c r="AU127" s="26">
        <v>185.6</v>
      </c>
      <c r="AV127" s="26">
        <v>49.6</v>
      </c>
      <c r="AW127" s="26">
        <v>124</v>
      </c>
      <c r="AX127" s="26">
        <v>611.6</v>
      </c>
      <c r="AY127" s="26">
        <v>0</v>
      </c>
      <c r="AZ127" s="26">
        <v>210.4</v>
      </c>
      <c r="BA127" s="26">
        <v>116.4</v>
      </c>
      <c r="BB127" s="26">
        <v>72</v>
      </c>
      <c r="BC127" s="26">
        <v>52</v>
      </c>
      <c r="BD127" s="26">
        <v>0</v>
      </c>
      <c r="BE127" s="26">
        <v>0</v>
      </c>
      <c r="BF127" s="26">
        <v>0</v>
      </c>
      <c r="BG127" s="26">
        <v>0</v>
      </c>
      <c r="BH127" s="26">
        <v>0</v>
      </c>
      <c r="BI127" s="26">
        <v>0</v>
      </c>
      <c r="BJ127" s="26">
        <v>0</v>
      </c>
      <c r="BK127" s="26">
        <v>0.06</v>
      </c>
      <c r="BL127" s="26">
        <v>0</v>
      </c>
      <c r="BM127" s="26">
        <v>0</v>
      </c>
      <c r="BN127" s="26">
        <v>0.01</v>
      </c>
      <c r="BO127" s="26">
        <v>0</v>
      </c>
      <c r="BP127" s="26">
        <v>0</v>
      </c>
      <c r="BQ127" s="26">
        <v>0</v>
      </c>
      <c r="BR127" s="26">
        <v>0</v>
      </c>
      <c r="BS127" s="26">
        <v>0.04</v>
      </c>
      <c r="BT127" s="26">
        <v>0</v>
      </c>
      <c r="BU127" s="26">
        <v>0</v>
      </c>
      <c r="BV127" s="26">
        <v>0.19</v>
      </c>
      <c r="BW127" s="26">
        <v>0.03</v>
      </c>
      <c r="BX127" s="26">
        <v>0</v>
      </c>
      <c r="BY127" s="26">
        <v>0</v>
      </c>
      <c r="BZ127" s="26">
        <v>0</v>
      </c>
      <c r="CA127" s="26">
        <v>0</v>
      </c>
      <c r="CB127" s="26">
        <v>18.8</v>
      </c>
      <c r="CD127" s="26">
        <v>0.33</v>
      </c>
      <c r="CF127" s="26">
        <v>0</v>
      </c>
      <c r="CG127" s="26">
        <v>0</v>
      </c>
      <c r="CH127" s="26">
        <v>0</v>
      </c>
      <c r="CI127" s="26">
        <v>0</v>
      </c>
      <c r="CJ127" s="26">
        <v>0</v>
      </c>
      <c r="CK127" s="26">
        <v>0</v>
      </c>
      <c r="CL127" s="26">
        <v>0</v>
      </c>
      <c r="CM127" s="26">
        <v>0</v>
      </c>
      <c r="CN127" s="26">
        <v>0</v>
      </c>
      <c r="CO127" s="26">
        <v>0</v>
      </c>
      <c r="CP127" s="26">
        <v>0</v>
      </c>
    </row>
    <row r="128" spans="1:94" s="24" customFormat="1" x14ac:dyDescent="0.25">
      <c r="A128" s="24" t="str">
        <f>"-"</f>
        <v>-</v>
      </c>
      <c r="B128" s="25" t="s">
        <v>103</v>
      </c>
      <c r="C128" s="24" t="str">
        <f>"150"</f>
        <v>150</v>
      </c>
      <c r="D128" s="24">
        <v>0.6</v>
      </c>
      <c r="E128" s="24">
        <v>0</v>
      </c>
      <c r="F128" s="24">
        <v>0.6</v>
      </c>
      <c r="G128" s="24">
        <v>0.6</v>
      </c>
      <c r="H128" s="24">
        <v>17.399999999999999</v>
      </c>
      <c r="I128" s="24">
        <v>73.02</v>
      </c>
      <c r="J128" s="24">
        <v>0.15</v>
      </c>
      <c r="K128" s="24">
        <v>0</v>
      </c>
      <c r="L128" s="24">
        <v>0</v>
      </c>
      <c r="M128" s="24">
        <v>0</v>
      </c>
      <c r="N128" s="24">
        <v>13.5</v>
      </c>
      <c r="O128" s="24">
        <v>1.2</v>
      </c>
      <c r="P128" s="24">
        <v>2.7</v>
      </c>
      <c r="Q128" s="24">
        <v>0</v>
      </c>
      <c r="R128" s="24">
        <v>0</v>
      </c>
      <c r="S128" s="24">
        <v>1.2</v>
      </c>
      <c r="T128" s="24">
        <v>0.75</v>
      </c>
      <c r="U128" s="24">
        <v>39</v>
      </c>
      <c r="V128" s="24">
        <v>417</v>
      </c>
      <c r="W128" s="24">
        <v>24</v>
      </c>
      <c r="X128" s="24">
        <v>13.5</v>
      </c>
      <c r="Y128" s="24">
        <v>16.5</v>
      </c>
      <c r="Z128" s="24">
        <v>3.3</v>
      </c>
      <c r="AA128" s="24">
        <v>0</v>
      </c>
      <c r="AB128" s="24">
        <v>45</v>
      </c>
      <c r="AC128" s="24">
        <v>7.5</v>
      </c>
      <c r="AD128" s="24">
        <v>0.3</v>
      </c>
      <c r="AE128" s="24">
        <v>0.05</v>
      </c>
      <c r="AF128" s="24">
        <v>0.03</v>
      </c>
      <c r="AG128" s="24">
        <v>0.45</v>
      </c>
      <c r="AH128" s="24">
        <v>0.6</v>
      </c>
      <c r="AI128" s="24">
        <v>15</v>
      </c>
      <c r="AJ128" s="24">
        <v>0</v>
      </c>
      <c r="AK128" s="24">
        <v>0</v>
      </c>
      <c r="AL128" s="24">
        <v>0</v>
      </c>
      <c r="AM128" s="24">
        <v>28.5</v>
      </c>
      <c r="AN128" s="24">
        <v>27</v>
      </c>
      <c r="AO128" s="24">
        <v>4.5</v>
      </c>
      <c r="AP128" s="24">
        <v>16.5</v>
      </c>
      <c r="AQ128" s="24">
        <v>4.5</v>
      </c>
      <c r="AR128" s="24">
        <v>13.5</v>
      </c>
      <c r="AS128" s="24">
        <v>25.5</v>
      </c>
      <c r="AT128" s="24">
        <v>15</v>
      </c>
      <c r="AU128" s="24">
        <v>117</v>
      </c>
      <c r="AV128" s="24">
        <v>10.5</v>
      </c>
      <c r="AW128" s="24">
        <v>21</v>
      </c>
      <c r="AX128" s="24">
        <v>63</v>
      </c>
      <c r="AY128" s="24">
        <v>0</v>
      </c>
      <c r="AZ128" s="24">
        <v>19.5</v>
      </c>
      <c r="BA128" s="24">
        <v>24</v>
      </c>
      <c r="BB128" s="24">
        <v>9</v>
      </c>
      <c r="BC128" s="24">
        <v>7.5</v>
      </c>
      <c r="BD128" s="24">
        <v>0</v>
      </c>
      <c r="BE128" s="24">
        <v>0</v>
      </c>
      <c r="BF128" s="24">
        <v>0</v>
      </c>
      <c r="BG128" s="24">
        <v>0</v>
      </c>
      <c r="BH128" s="24">
        <v>0</v>
      </c>
      <c r="BI128" s="24">
        <v>0</v>
      </c>
      <c r="BJ128" s="24">
        <v>0</v>
      </c>
      <c r="BK128" s="24">
        <v>0</v>
      </c>
      <c r="BL128" s="24">
        <v>0</v>
      </c>
      <c r="BM128" s="24">
        <v>0</v>
      </c>
      <c r="BN128" s="24">
        <v>0</v>
      </c>
      <c r="BO128" s="24">
        <v>0</v>
      </c>
      <c r="BP128" s="24">
        <v>0</v>
      </c>
      <c r="BQ128" s="24">
        <v>0</v>
      </c>
      <c r="BR128" s="24">
        <v>0</v>
      </c>
      <c r="BS128" s="24">
        <v>0</v>
      </c>
      <c r="BT128" s="24">
        <v>0</v>
      </c>
      <c r="BU128" s="24">
        <v>0</v>
      </c>
      <c r="BV128" s="24">
        <v>0</v>
      </c>
      <c r="BW128" s="24">
        <v>0</v>
      </c>
      <c r="BX128" s="24">
        <v>0</v>
      </c>
      <c r="BY128" s="24">
        <v>0</v>
      </c>
      <c r="BZ128" s="24">
        <v>0</v>
      </c>
      <c r="CA128" s="24">
        <v>0</v>
      </c>
      <c r="CB128" s="24">
        <v>129.44999999999999</v>
      </c>
      <c r="CD128" s="24">
        <v>7.5</v>
      </c>
      <c r="CF128" s="24">
        <v>0</v>
      </c>
      <c r="CG128" s="24">
        <v>0</v>
      </c>
      <c r="CH128" s="24">
        <v>0</v>
      </c>
      <c r="CI128" s="24">
        <v>0</v>
      </c>
      <c r="CJ128" s="24">
        <v>0</v>
      </c>
      <c r="CK128" s="24">
        <v>0</v>
      </c>
      <c r="CL128" s="24">
        <v>0</v>
      </c>
      <c r="CM128" s="24">
        <v>0</v>
      </c>
      <c r="CN128" s="24">
        <v>0</v>
      </c>
      <c r="CO128" s="24">
        <v>0</v>
      </c>
      <c r="CP128" s="24">
        <v>0</v>
      </c>
    </row>
    <row r="129" spans="1:94" s="28" customFormat="1" x14ac:dyDescent="0.25">
      <c r="B129" s="29" t="s">
        <v>104</v>
      </c>
      <c r="D129" s="28">
        <v>32.229999999999997</v>
      </c>
      <c r="E129" s="28">
        <v>13.78</v>
      </c>
      <c r="F129" s="28">
        <v>23.04</v>
      </c>
      <c r="G129" s="28">
        <v>17.829999999999998</v>
      </c>
      <c r="H129" s="28">
        <v>144.12</v>
      </c>
      <c r="I129" s="28">
        <v>895.23</v>
      </c>
      <c r="J129" s="28">
        <v>6.41</v>
      </c>
      <c r="K129" s="28">
        <v>9.8800000000000008</v>
      </c>
      <c r="L129" s="28">
        <v>0</v>
      </c>
      <c r="M129" s="28">
        <v>0</v>
      </c>
      <c r="N129" s="28">
        <v>44.74</v>
      </c>
      <c r="O129" s="28">
        <v>85.76</v>
      </c>
      <c r="P129" s="28">
        <v>13.62</v>
      </c>
      <c r="Q129" s="28">
        <v>0</v>
      </c>
      <c r="R129" s="28">
        <v>0</v>
      </c>
      <c r="S129" s="28">
        <v>3.36</v>
      </c>
      <c r="T129" s="28">
        <v>10.69</v>
      </c>
      <c r="U129" s="28">
        <v>946.69</v>
      </c>
      <c r="V129" s="28">
        <v>2360.02</v>
      </c>
      <c r="W129" s="28">
        <v>204.32</v>
      </c>
      <c r="X129" s="28">
        <v>152.47</v>
      </c>
      <c r="Y129" s="28">
        <v>479.42</v>
      </c>
      <c r="Z129" s="28">
        <v>12.09</v>
      </c>
      <c r="AA129" s="28">
        <v>39.71</v>
      </c>
      <c r="AB129" s="28">
        <v>2927.03</v>
      </c>
      <c r="AC129" s="28">
        <v>618.72</v>
      </c>
      <c r="AD129" s="28">
        <v>8.59</v>
      </c>
      <c r="AE129" s="28">
        <v>0.57999999999999996</v>
      </c>
      <c r="AF129" s="28">
        <v>0.4</v>
      </c>
      <c r="AG129" s="28">
        <v>4.78</v>
      </c>
      <c r="AH129" s="28">
        <v>12.42</v>
      </c>
      <c r="AI129" s="28">
        <v>33.14</v>
      </c>
      <c r="AJ129" s="28">
        <v>0.4</v>
      </c>
      <c r="AK129" s="28">
        <v>115.82</v>
      </c>
      <c r="AL129" s="28">
        <v>112.76</v>
      </c>
      <c r="AM129" s="28">
        <v>1178.1400000000001</v>
      </c>
      <c r="AN129" s="28">
        <v>848.72</v>
      </c>
      <c r="AO129" s="28">
        <v>219.46</v>
      </c>
      <c r="AP129" s="28">
        <v>592.13</v>
      </c>
      <c r="AQ129" s="28">
        <v>214.96</v>
      </c>
      <c r="AR129" s="28">
        <v>799.22</v>
      </c>
      <c r="AS129" s="28">
        <v>651.66</v>
      </c>
      <c r="AT129" s="28">
        <v>1063.52</v>
      </c>
      <c r="AU129" s="28">
        <v>1302.4000000000001</v>
      </c>
      <c r="AV129" s="28">
        <v>291.48</v>
      </c>
      <c r="AW129" s="28">
        <v>625.54</v>
      </c>
      <c r="AX129" s="28">
        <v>3273.59</v>
      </c>
      <c r="AY129" s="28">
        <v>0</v>
      </c>
      <c r="AZ129" s="28">
        <v>897.12</v>
      </c>
      <c r="BA129" s="28">
        <v>608.44000000000005</v>
      </c>
      <c r="BB129" s="28">
        <v>530.82000000000005</v>
      </c>
      <c r="BC129" s="28">
        <v>262.36</v>
      </c>
      <c r="BD129" s="28">
        <v>0.15</v>
      </c>
      <c r="BE129" s="28">
        <v>7.0000000000000007E-2</v>
      </c>
      <c r="BF129" s="28">
        <v>0.04</v>
      </c>
      <c r="BG129" s="28">
        <v>0.08</v>
      </c>
      <c r="BH129" s="28">
        <v>0.09</v>
      </c>
      <c r="BI129" s="28">
        <v>0.43</v>
      </c>
      <c r="BJ129" s="28">
        <v>0</v>
      </c>
      <c r="BK129" s="28">
        <v>2.35</v>
      </c>
      <c r="BL129" s="28">
        <v>0</v>
      </c>
      <c r="BM129" s="28">
        <v>0.98</v>
      </c>
      <c r="BN129" s="28">
        <v>0.05</v>
      </c>
      <c r="BO129" s="28">
        <v>0.1</v>
      </c>
      <c r="BP129" s="28">
        <v>0</v>
      </c>
      <c r="BQ129" s="28">
        <v>0.08</v>
      </c>
      <c r="BR129" s="28">
        <v>0.14000000000000001</v>
      </c>
      <c r="BS129" s="28">
        <v>4.72</v>
      </c>
      <c r="BT129" s="28">
        <v>0</v>
      </c>
      <c r="BU129" s="28">
        <v>0</v>
      </c>
      <c r="BV129" s="28">
        <v>9.57</v>
      </c>
      <c r="BW129" s="28">
        <v>7.0000000000000007E-2</v>
      </c>
      <c r="BX129" s="28">
        <v>0</v>
      </c>
      <c r="BY129" s="28">
        <v>0</v>
      </c>
      <c r="BZ129" s="28">
        <v>0</v>
      </c>
      <c r="CA129" s="28">
        <v>0</v>
      </c>
      <c r="CB129" s="28">
        <v>911.22</v>
      </c>
      <c r="CC129" s="28">
        <f>$I$129/$I$130*100</f>
        <v>60.332789691472009</v>
      </c>
      <c r="CD129" s="28">
        <v>527.54999999999995</v>
      </c>
      <c r="CF129" s="28">
        <v>0</v>
      </c>
      <c r="CG129" s="28">
        <v>0</v>
      </c>
      <c r="CH129" s="28">
        <v>0</v>
      </c>
      <c r="CI129" s="28">
        <v>0</v>
      </c>
      <c r="CJ129" s="28">
        <v>0</v>
      </c>
      <c r="CK129" s="28">
        <v>0</v>
      </c>
      <c r="CL129" s="28">
        <v>0</v>
      </c>
      <c r="CM129" s="28">
        <v>0</v>
      </c>
      <c r="CN129" s="28">
        <v>0</v>
      </c>
      <c r="CO129" s="28">
        <v>0</v>
      </c>
      <c r="CP129" s="28">
        <v>1.07</v>
      </c>
    </row>
    <row r="130" spans="1:94" s="28" customFormat="1" x14ac:dyDescent="0.25">
      <c r="B130" s="29" t="s">
        <v>105</v>
      </c>
      <c r="D130" s="28">
        <v>46.69</v>
      </c>
      <c r="E130" s="28">
        <v>16.61</v>
      </c>
      <c r="F130" s="28">
        <v>44.49</v>
      </c>
      <c r="G130" s="28">
        <v>19.350000000000001</v>
      </c>
      <c r="H130" s="28">
        <v>229.19</v>
      </c>
      <c r="I130" s="28">
        <v>1483.82</v>
      </c>
      <c r="J130" s="28">
        <v>19.91</v>
      </c>
      <c r="K130" s="28">
        <v>10.43</v>
      </c>
      <c r="L130" s="28">
        <v>0</v>
      </c>
      <c r="M130" s="28">
        <v>0</v>
      </c>
      <c r="N130" s="28">
        <v>56.62</v>
      </c>
      <c r="O130" s="28">
        <v>154.26</v>
      </c>
      <c r="P130" s="28">
        <v>18.309999999999999</v>
      </c>
      <c r="Q130" s="28">
        <v>0</v>
      </c>
      <c r="R130" s="28">
        <v>0</v>
      </c>
      <c r="S130" s="28">
        <v>4.1399999999999997</v>
      </c>
      <c r="T130" s="28">
        <v>14.5</v>
      </c>
      <c r="U130" s="28">
        <v>1632.63</v>
      </c>
      <c r="V130" s="28">
        <v>2514.17</v>
      </c>
      <c r="W130" s="28">
        <v>323.87</v>
      </c>
      <c r="X130" s="28">
        <v>180.24</v>
      </c>
      <c r="Y130" s="28">
        <v>632.25</v>
      </c>
      <c r="Z130" s="28">
        <v>14.27</v>
      </c>
      <c r="AA130" s="28">
        <v>144.31</v>
      </c>
      <c r="AB130" s="28">
        <v>3014.57</v>
      </c>
      <c r="AC130" s="28">
        <v>755.42</v>
      </c>
      <c r="AD130" s="28">
        <v>10.28</v>
      </c>
      <c r="AE130" s="28">
        <v>0.69</v>
      </c>
      <c r="AF130" s="28">
        <v>0.5</v>
      </c>
      <c r="AG130" s="28">
        <v>5.51</v>
      </c>
      <c r="AH130" s="28">
        <v>15.65</v>
      </c>
      <c r="AI130" s="28">
        <v>33.950000000000003</v>
      </c>
      <c r="AJ130" s="28">
        <v>0.4</v>
      </c>
      <c r="AK130" s="28">
        <v>273.77999999999997</v>
      </c>
      <c r="AL130" s="28">
        <v>232.87</v>
      </c>
      <c r="AM130" s="28">
        <v>2268.75</v>
      </c>
      <c r="AN130" s="28">
        <v>1306.5</v>
      </c>
      <c r="AO130" s="28">
        <v>444.19</v>
      </c>
      <c r="AP130" s="28">
        <v>1034.75</v>
      </c>
      <c r="AQ130" s="28">
        <v>411.85</v>
      </c>
      <c r="AR130" s="28">
        <v>1521.52</v>
      </c>
      <c r="AS130" s="28">
        <v>1127.19</v>
      </c>
      <c r="AT130" s="28">
        <v>1630.13</v>
      </c>
      <c r="AU130" s="28">
        <v>1931.19</v>
      </c>
      <c r="AV130" s="28">
        <v>588.23</v>
      </c>
      <c r="AW130" s="28">
        <v>1097.95</v>
      </c>
      <c r="AX130" s="28">
        <v>7064.85</v>
      </c>
      <c r="AY130" s="28">
        <v>0</v>
      </c>
      <c r="AZ130" s="28">
        <v>2219.94</v>
      </c>
      <c r="BA130" s="28">
        <v>1266.29</v>
      </c>
      <c r="BB130" s="28">
        <v>967.1</v>
      </c>
      <c r="BC130" s="28">
        <v>516.11</v>
      </c>
      <c r="BD130" s="28">
        <v>0.8</v>
      </c>
      <c r="BE130" s="28">
        <v>0.38</v>
      </c>
      <c r="BF130" s="28">
        <v>0.23</v>
      </c>
      <c r="BG130" s="28">
        <v>0.55000000000000004</v>
      </c>
      <c r="BH130" s="28">
        <v>0.63</v>
      </c>
      <c r="BI130" s="28">
        <v>2.67</v>
      </c>
      <c r="BJ130" s="28">
        <v>0.03</v>
      </c>
      <c r="BK130" s="28">
        <v>8.5299999999999994</v>
      </c>
      <c r="BL130" s="28">
        <v>0.01</v>
      </c>
      <c r="BM130" s="28">
        <v>2.79</v>
      </c>
      <c r="BN130" s="28">
        <v>7.0000000000000007E-2</v>
      </c>
      <c r="BO130" s="28">
        <v>0.1</v>
      </c>
      <c r="BP130" s="28">
        <v>0</v>
      </c>
      <c r="BQ130" s="28">
        <v>0.5</v>
      </c>
      <c r="BR130" s="28">
        <v>0.78</v>
      </c>
      <c r="BS130" s="28">
        <v>9.65</v>
      </c>
      <c r="BT130" s="28">
        <v>0</v>
      </c>
      <c r="BU130" s="28">
        <v>0</v>
      </c>
      <c r="BV130" s="28">
        <v>10.41</v>
      </c>
      <c r="BW130" s="28">
        <v>0.12</v>
      </c>
      <c r="BX130" s="28">
        <v>0</v>
      </c>
      <c r="BY130" s="28">
        <v>0</v>
      </c>
      <c r="BZ130" s="28">
        <v>0</v>
      </c>
      <c r="CA130" s="28">
        <v>0</v>
      </c>
      <c r="CB130" s="28">
        <v>1326.1</v>
      </c>
      <c r="CD130" s="28">
        <v>646.74</v>
      </c>
      <c r="CF130" s="28">
        <v>0</v>
      </c>
      <c r="CG130" s="28">
        <v>0</v>
      </c>
      <c r="CH130" s="28">
        <v>0</v>
      </c>
      <c r="CI130" s="28">
        <v>0</v>
      </c>
      <c r="CJ130" s="28">
        <v>0</v>
      </c>
      <c r="CK130" s="28">
        <v>0</v>
      </c>
      <c r="CL130" s="28">
        <v>0</v>
      </c>
      <c r="CM130" s="28">
        <v>0</v>
      </c>
      <c r="CN130" s="28">
        <v>0</v>
      </c>
      <c r="CO130" s="28">
        <v>9.76</v>
      </c>
      <c r="CP130" s="28">
        <v>2.0699999999999998</v>
      </c>
    </row>
    <row r="131" spans="1:94" x14ac:dyDescent="0.25">
      <c r="B131" s="23" t="s">
        <v>147</v>
      </c>
    </row>
    <row r="132" spans="1:94" x14ac:dyDescent="0.25">
      <c r="B132" s="23" t="s">
        <v>89</v>
      </c>
    </row>
    <row r="133" spans="1:94" s="26" customFormat="1" ht="31.5" x14ac:dyDescent="0.25">
      <c r="A133" s="26" t="str">
        <f>"15/4"</f>
        <v>15/4</v>
      </c>
      <c r="B133" s="27" t="s">
        <v>148</v>
      </c>
      <c r="C133" s="31">
        <v>200</v>
      </c>
      <c r="D133" s="26">
        <v>7.46</v>
      </c>
      <c r="E133" s="26">
        <v>2.94</v>
      </c>
      <c r="F133" s="26">
        <v>6.58</v>
      </c>
      <c r="G133" s="26">
        <v>0.65</v>
      </c>
      <c r="H133" s="26">
        <v>42.09</v>
      </c>
      <c r="I133" s="26">
        <v>251.38098999999997</v>
      </c>
      <c r="J133" s="26">
        <v>4.5599999999999996</v>
      </c>
      <c r="K133" s="26">
        <v>0.11</v>
      </c>
      <c r="L133" s="26">
        <v>0</v>
      </c>
      <c r="M133" s="26">
        <v>0</v>
      </c>
      <c r="N133" s="26">
        <v>9.3800000000000008</v>
      </c>
      <c r="O133" s="26">
        <v>29.03</v>
      </c>
      <c r="P133" s="26">
        <v>3.69</v>
      </c>
      <c r="Q133" s="26">
        <v>0</v>
      </c>
      <c r="R133" s="26">
        <v>0</v>
      </c>
      <c r="S133" s="26">
        <v>0.1</v>
      </c>
      <c r="T133" s="26">
        <v>2</v>
      </c>
      <c r="U133" s="26">
        <v>300.24</v>
      </c>
      <c r="V133" s="26">
        <v>220.18</v>
      </c>
      <c r="W133" s="26">
        <v>144.01</v>
      </c>
      <c r="X133" s="26">
        <v>34.049999999999997</v>
      </c>
      <c r="Y133" s="26">
        <v>229.22</v>
      </c>
      <c r="Z133" s="26">
        <v>0.91</v>
      </c>
      <c r="AA133" s="26">
        <v>24</v>
      </c>
      <c r="AB133" s="26">
        <v>20</v>
      </c>
      <c r="AC133" s="26">
        <v>44.5</v>
      </c>
      <c r="AD133" s="26">
        <v>0.8</v>
      </c>
      <c r="AE133" s="26">
        <v>0.13</v>
      </c>
      <c r="AF133" s="26">
        <v>0.16</v>
      </c>
      <c r="AG133" s="26">
        <v>1.1599999999999999</v>
      </c>
      <c r="AH133" s="26">
        <v>3.16</v>
      </c>
      <c r="AI133" s="26">
        <v>0.52</v>
      </c>
      <c r="AJ133" s="26">
        <v>0</v>
      </c>
      <c r="AK133" s="26">
        <v>155.19</v>
      </c>
      <c r="AL133" s="26">
        <v>153.27000000000001</v>
      </c>
      <c r="AM133" s="26">
        <v>502.71</v>
      </c>
      <c r="AN133" s="26">
        <v>375.3</v>
      </c>
      <c r="AO133" s="26">
        <v>145.56</v>
      </c>
      <c r="AP133" s="26">
        <v>241.91</v>
      </c>
      <c r="AQ133" s="26">
        <v>98.84</v>
      </c>
      <c r="AR133" s="26">
        <v>383.61</v>
      </c>
      <c r="AS133" s="26">
        <v>192.04</v>
      </c>
      <c r="AT133" s="26">
        <v>231.52</v>
      </c>
      <c r="AU133" s="26">
        <v>301.13</v>
      </c>
      <c r="AV133" s="26">
        <v>109.75</v>
      </c>
      <c r="AW133" s="26">
        <v>193.83</v>
      </c>
      <c r="AX133" s="26">
        <v>1132.32</v>
      </c>
      <c r="AY133" s="26">
        <v>0</v>
      </c>
      <c r="AZ133" s="26">
        <v>617.96</v>
      </c>
      <c r="BA133" s="26">
        <v>185.84</v>
      </c>
      <c r="BB133" s="26">
        <v>315.93</v>
      </c>
      <c r="BC133" s="26">
        <v>118.91</v>
      </c>
      <c r="BD133" s="26">
        <v>0.12</v>
      </c>
      <c r="BE133" s="26">
        <v>0.05</v>
      </c>
      <c r="BF133" s="26">
        <v>0.03</v>
      </c>
      <c r="BG133" s="26">
        <v>7.0000000000000007E-2</v>
      </c>
      <c r="BH133" s="26">
        <v>0.08</v>
      </c>
      <c r="BI133" s="26">
        <v>0.35</v>
      </c>
      <c r="BJ133" s="26">
        <v>0</v>
      </c>
      <c r="BK133" s="26">
        <v>0.97</v>
      </c>
      <c r="BL133" s="26">
        <v>0</v>
      </c>
      <c r="BM133" s="26">
        <v>0.3</v>
      </c>
      <c r="BN133" s="26">
        <v>0</v>
      </c>
      <c r="BO133" s="26">
        <v>0</v>
      </c>
      <c r="BP133" s="26">
        <v>0</v>
      </c>
      <c r="BQ133" s="26">
        <v>7.0000000000000007E-2</v>
      </c>
      <c r="BR133" s="26">
        <v>0.1</v>
      </c>
      <c r="BS133" s="26">
        <v>0.79</v>
      </c>
      <c r="BT133" s="26">
        <v>0</v>
      </c>
      <c r="BU133" s="26">
        <v>0</v>
      </c>
      <c r="BV133" s="26">
        <v>0.05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221.66</v>
      </c>
      <c r="CD133" s="26">
        <v>27.33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5</v>
      </c>
      <c r="CP133" s="26">
        <v>0.63</v>
      </c>
    </row>
    <row r="134" spans="1:94" s="26" customFormat="1" x14ac:dyDescent="0.25">
      <c r="A134" s="26" t="str">
        <f>"1/13"</f>
        <v>1/13</v>
      </c>
      <c r="B134" s="27" t="s">
        <v>109</v>
      </c>
      <c r="C134" s="26" t="str">
        <f>"40/10"</f>
        <v>40/10</v>
      </c>
      <c r="D134" s="26">
        <v>3.12</v>
      </c>
      <c r="E134" s="26">
        <v>0.08</v>
      </c>
      <c r="F134" s="26">
        <v>7.61</v>
      </c>
      <c r="G134" s="26">
        <v>0.36</v>
      </c>
      <c r="H134" s="26">
        <v>18.89</v>
      </c>
      <c r="I134" s="26">
        <v>158.08000000000001</v>
      </c>
      <c r="J134" s="26">
        <v>4.71</v>
      </c>
      <c r="K134" s="26">
        <v>0.22</v>
      </c>
      <c r="L134" s="26">
        <v>0</v>
      </c>
      <c r="M134" s="26">
        <v>0</v>
      </c>
      <c r="N134" s="26">
        <v>0.56999999999999995</v>
      </c>
      <c r="O134" s="26">
        <v>18.239999999999998</v>
      </c>
      <c r="P134" s="26">
        <v>0.08</v>
      </c>
      <c r="Q134" s="26">
        <v>0</v>
      </c>
      <c r="R134" s="26">
        <v>0</v>
      </c>
      <c r="S134" s="26">
        <v>0</v>
      </c>
      <c r="T134" s="26">
        <v>0.86</v>
      </c>
      <c r="U134" s="26">
        <v>1.5</v>
      </c>
      <c r="V134" s="26">
        <v>3</v>
      </c>
      <c r="W134" s="26">
        <v>2.4</v>
      </c>
      <c r="X134" s="26">
        <v>0</v>
      </c>
      <c r="Y134" s="26">
        <v>3</v>
      </c>
      <c r="Z134" s="26">
        <v>0.02</v>
      </c>
      <c r="AA134" s="26">
        <v>40</v>
      </c>
      <c r="AB134" s="26">
        <v>30</v>
      </c>
      <c r="AC134" s="26">
        <v>45</v>
      </c>
      <c r="AD134" s="26">
        <v>0.1</v>
      </c>
      <c r="AE134" s="26">
        <v>0</v>
      </c>
      <c r="AF134" s="26">
        <v>0.01</v>
      </c>
      <c r="AG134" s="26">
        <v>0.01</v>
      </c>
      <c r="AH134" s="26">
        <v>0.02</v>
      </c>
      <c r="AI134" s="26">
        <v>0</v>
      </c>
      <c r="AJ134" s="26">
        <v>0</v>
      </c>
      <c r="AK134" s="26">
        <v>151</v>
      </c>
      <c r="AL134" s="26">
        <v>156.9</v>
      </c>
      <c r="AM134" s="26">
        <v>241.6</v>
      </c>
      <c r="AN134" s="26">
        <v>82.1</v>
      </c>
      <c r="AO134" s="26">
        <v>47.7</v>
      </c>
      <c r="AP134" s="26">
        <v>96.7</v>
      </c>
      <c r="AQ134" s="26">
        <v>39.1</v>
      </c>
      <c r="AR134" s="26">
        <v>170.6</v>
      </c>
      <c r="AS134" s="26">
        <v>106.8</v>
      </c>
      <c r="AT134" s="26">
        <v>146.6</v>
      </c>
      <c r="AU134" s="26">
        <v>124.5</v>
      </c>
      <c r="AV134" s="26">
        <v>65.900000000000006</v>
      </c>
      <c r="AW134" s="26">
        <v>112.8</v>
      </c>
      <c r="AX134" s="26">
        <v>937.4</v>
      </c>
      <c r="AY134" s="26">
        <v>0</v>
      </c>
      <c r="AZ134" s="26">
        <v>305.60000000000002</v>
      </c>
      <c r="BA134" s="26">
        <v>136.19999999999999</v>
      </c>
      <c r="BB134" s="26">
        <v>91</v>
      </c>
      <c r="BC134" s="26">
        <v>69.8</v>
      </c>
      <c r="BD134" s="26">
        <v>0.27</v>
      </c>
      <c r="BE134" s="26">
        <v>0.12</v>
      </c>
      <c r="BF134" s="26">
        <v>7.0000000000000007E-2</v>
      </c>
      <c r="BG134" s="26">
        <v>0.15</v>
      </c>
      <c r="BH134" s="26">
        <v>0.17</v>
      </c>
      <c r="BI134" s="26">
        <v>0.79</v>
      </c>
      <c r="BJ134" s="26">
        <v>0</v>
      </c>
      <c r="BK134" s="26">
        <v>2.25</v>
      </c>
      <c r="BL134" s="26">
        <v>0</v>
      </c>
      <c r="BM134" s="26">
        <v>0.69</v>
      </c>
      <c r="BN134" s="26">
        <v>0</v>
      </c>
      <c r="BO134" s="26">
        <v>0</v>
      </c>
      <c r="BP134" s="26">
        <v>0</v>
      </c>
      <c r="BQ134" s="26">
        <v>0.15</v>
      </c>
      <c r="BR134" s="26">
        <v>0.24</v>
      </c>
      <c r="BS134" s="26">
        <v>1.84</v>
      </c>
      <c r="BT134" s="26">
        <v>0</v>
      </c>
      <c r="BU134" s="26">
        <v>0</v>
      </c>
      <c r="BV134" s="26">
        <v>0.24</v>
      </c>
      <c r="BW134" s="26">
        <v>0.02</v>
      </c>
      <c r="BX134" s="26">
        <v>0</v>
      </c>
      <c r="BY134" s="26">
        <v>0</v>
      </c>
      <c r="BZ134" s="26">
        <v>0</v>
      </c>
      <c r="CA134" s="26">
        <v>0</v>
      </c>
      <c r="CB134" s="26">
        <v>18.14</v>
      </c>
      <c r="CD134" s="26">
        <v>45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</row>
    <row r="135" spans="1:94" s="26" customFormat="1" x14ac:dyDescent="0.25">
      <c r="A135" s="26" t="str">
        <f>"27/10"</f>
        <v>27/10</v>
      </c>
      <c r="B135" s="27" t="s">
        <v>118</v>
      </c>
      <c r="C135" s="26" t="str">
        <f>"200"</f>
        <v>200</v>
      </c>
      <c r="D135" s="26">
        <v>0.08</v>
      </c>
      <c r="E135" s="26">
        <v>0</v>
      </c>
      <c r="F135" s="26">
        <v>0.02</v>
      </c>
      <c r="G135" s="26">
        <v>0.02</v>
      </c>
      <c r="H135" s="26">
        <v>9.84</v>
      </c>
      <c r="I135" s="26">
        <v>37.802231999999989</v>
      </c>
      <c r="J135" s="26">
        <v>0</v>
      </c>
      <c r="K135" s="26">
        <v>0</v>
      </c>
      <c r="L135" s="26">
        <v>0</v>
      </c>
      <c r="M135" s="26">
        <v>0</v>
      </c>
      <c r="N135" s="26">
        <v>9.8000000000000007</v>
      </c>
      <c r="O135" s="26">
        <v>0</v>
      </c>
      <c r="P135" s="26">
        <v>0.04</v>
      </c>
      <c r="Q135" s="26">
        <v>0</v>
      </c>
      <c r="R135" s="26">
        <v>0</v>
      </c>
      <c r="S135" s="26">
        <v>0</v>
      </c>
      <c r="T135" s="26">
        <v>0.03</v>
      </c>
      <c r="U135" s="26">
        <v>0.1</v>
      </c>
      <c r="V135" s="26">
        <v>0.3</v>
      </c>
      <c r="W135" s="26">
        <v>0.28999999999999998</v>
      </c>
      <c r="X135" s="26">
        <v>0</v>
      </c>
      <c r="Y135" s="26">
        <v>0</v>
      </c>
      <c r="Z135" s="26">
        <v>0.03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6">
        <v>0</v>
      </c>
      <c r="AH135" s="26">
        <v>0</v>
      </c>
      <c r="AI135" s="26">
        <v>0</v>
      </c>
      <c r="AJ135" s="26">
        <v>0</v>
      </c>
      <c r="AK135" s="26">
        <v>0</v>
      </c>
      <c r="AL135" s="26">
        <v>0</v>
      </c>
      <c r="AM135" s="26">
        <v>0</v>
      </c>
      <c r="AN135" s="26">
        <v>0</v>
      </c>
      <c r="AO135" s="26">
        <v>0</v>
      </c>
      <c r="AP135" s="26">
        <v>0</v>
      </c>
      <c r="AQ135" s="26">
        <v>0</v>
      </c>
      <c r="AR135" s="26">
        <v>0</v>
      </c>
      <c r="AS135" s="26">
        <v>0</v>
      </c>
      <c r="AT135" s="26">
        <v>0</v>
      </c>
      <c r="AU135" s="26">
        <v>0</v>
      </c>
      <c r="AV135" s="26">
        <v>0</v>
      </c>
      <c r="AW135" s="26">
        <v>0</v>
      </c>
      <c r="AX135" s="26">
        <v>0</v>
      </c>
      <c r="AY135" s="26">
        <v>0</v>
      </c>
      <c r="AZ135" s="26">
        <v>0</v>
      </c>
      <c r="BA135" s="26">
        <v>0</v>
      </c>
      <c r="BB135" s="26">
        <v>0</v>
      </c>
      <c r="BC135" s="26">
        <v>0</v>
      </c>
      <c r="BD135" s="26">
        <v>0</v>
      </c>
      <c r="BE135" s="26">
        <v>0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200.04</v>
      </c>
      <c r="CD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10</v>
      </c>
      <c r="CP135" s="26">
        <v>0</v>
      </c>
    </row>
    <row r="136" spans="1:94" s="26" customFormat="1" x14ac:dyDescent="0.25">
      <c r="A136" s="26" t="str">
        <f>"-"</f>
        <v>-</v>
      </c>
      <c r="B136" s="27" t="s">
        <v>94</v>
      </c>
      <c r="C136" s="26" t="str">
        <f>"20"</f>
        <v>20</v>
      </c>
      <c r="D136" s="26">
        <v>1.32</v>
      </c>
      <c r="E136" s="26">
        <v>0</v>
      </c>
      <c r="F136" s="26">
        <v>0.24</v>
      </c>
      <c r="G136" s="26">
        <v>0.24</v>
      </c>
      <c r="H136" s="26">
        <v>8.34</v>
      </c>
      <c r="I136" s="26">
        <v>38.676000000000002</v>
      </c>
      <c r="J136" s="26">
        <v>0.04</v>
      </c>
      <c r="K136" s="26">
        <v>0</v>
      </c>
      <c r="L136" s="26">
        <v>0</v>
      </c>
      <c r="M136" s="26">
        <v>0</v>
      </c>
      <c r="N136" s="26">
        <v>0.24</v>
      </c>
      <c r="O136" s="26">
        <v>6.44</v>
      </c>
      <c r="P136" s="26">
        <v>1.66</v>
      </c>
      <c r="Q136" s="26">
        <v>0</v>
      </c>
      <c r="R136" s="26">
        <v>0</v>
      </c>
      <c r="S136" s="26">
        <v>0.2</v>
      </c>
      <c r="T136" s="26">
        <v>0.5</v>
      </c>
      <c r="U136" s="26">
        <v>122</v>
      </c>
      <c r="V136" s="26">
        <v>49</v>
      </c>
      <c r="W136" s="26">
        <v>7</v>
      </c>
      <c r="X136" s="26">
        <v>9.4</v>
      </c>
      <c r="Y136" s="26">
        <v>31.6</v>
      </c>
      <c r="Z136" s="26">
        <v>0.78</v>
      </c>
      <c r="AA136" s="26">
        <v>0</v>
      </c>
      <c r="AB136" s="26">
        <v>1</v>
      </c>
      <c r="AC136" s="26">
        <v>0.2</v>
      </c>
      <c r="AD136" s="26">
        <v>0.28000000000000003</v>
      </c>
      <c r="AE136" s="26">
        <v>0.04</v>
      </c>
      <c r="AF136" s="26">
        <v>0.02</v>
      </c>
      <c r="AG136" s="26">
        <v>0.14000000000000001</v>
      </c>
      <c r="AH136" s="26">
        <v>0.4</v>
      </c>
      <c r="AI136" s="26">
        <v>0</v>
      </c>
      <c r="AJ136" s="26">
        <v>0</v>
      </c>
      <c r="AK136" s="26">
        <v>0</v>
      </c>
      <c r="AL136" s="26">
        <v>0</v>
      </c>
      <c r="AM136" s="26">
        <v>85.4</v>
      </c>
      <c r="AN136" s="26">
        <v>44.6</v>
      </c>
      <c r="AO136" s="26">
        <v>18.600000000000001</v>
      </c>
      <c r="AP136" s="26">
        <v>39.6</v>
      </c>
      <c r="AQ136" s="26">
        <v>16</v>
      </c>
      <c r="AR136" s="26">
        <v>74.2</v>
      </c>
      <c r="AS136" s="26">
        <v>59.4</v>
      </c>
      <c r="AT136" s="26">
        <v>58.2</v>
      </c>
      <c r="AU136" s="26">
        <v>92.8</v>
      </c>
      <c r="AV136" s="26">
        <v>24.8</v>
      </c>
      <c r="AW136" s="26">
        <v>62</v>
      </c>
      <c r="AX136" s="26">
        <v>305.8</v>
      </c>
      <c r="AY136" s="26">
        <v>0</v>
      </c>
      <c r="AZ136" s="26">
        <v>105.2</v>
      </c>
      <c r="BA136" s="26">
        <v>58.2</v>
      </c>
      <c r="BB136" s="26">
        <v>36</v>
      </c>
      <c r="BC136" s="26">
        <v>26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0.03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0.02</v>
      </c>
      <c r="BT136" s="26">
        <v>0</v>
      </c>
      <c r="BU136" s="26">
        <v>0</v>
      </c>
      <c r="BV136" s="26">
        <v>0.1</v>
      </c>
      <c r="BW136" s="26">
        <v>0.02</v>
      </c>
      <c r="BX136" s="26">
        <v>0</v>
      </c>
      <c r="BY136" s="26">
        <v>0</v>
      </c>
      <c r="BZ136" s="26">
        <v>0</v>
      </c>
      <c r="CA136" s="26">
        <v>0</v>
      </c>
      <c r="CB136" s="26">
        <v>9.4</v>
      </c>
      <c r="CD136" s="26">
        <v>0.17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</row>
    <row r="137" spans="1:94" s="24" customFormat="1" x14ac:dyDescent="0.25">
      <c r="A137" s="24" t="str">
        <f>"-"</f>
        <v>-</v>
      </c>
      <c r="B137" s="25" t="s">
        <v>103</v>
      </c>
      <c r="D137" s="24">
        <v>0.6</v>
      </c>
      <c r="E137" s="24">
        <v>0</v>
      </c>
      <c r="F137" s="24">
        <v>0.6</v>
      </c>
      <c r="G137" s="24">
        <v>0.6</v>
      </c>
      <c r="H137" s="24">
        <v>17.399999999999999</v>
      </c>
      <c r="I137" s="24">
        <v>73.02</v>
      </c>
      <c r="J137" s="24">
        <v>0.15</v>
      </c>
      <c r="K137" s="24">
        <v>0</v>
      </c>
      <c r="L137" s="24">
        <v>0</v>
      </c>
      <c r="M137" s="24">
        <v>0</v>
      </c>
      <c r="N137" s="24">
        <v>13.5</v>
      </c>
      <c r="O137" s="24">
        <v>1.2</v>
      </c>
      <c r="P137" s="24">
        <v>2.7</v>
      </c>
      <c r="Q137" s="24">
        <v>0</v>
      </c>
      <c r="R137" s="24">
        <v>0</v>
      </c>
      <c r="S137" s="24">
        <v>1.2</v>
      </c>
      <c r="T137" s="24">
        <v>0.75</v>
      </c>
      <c r="U137" s="24">
        <v>39</v>
      </c>
      <c r="V137" s="24">
        <v>417</v>
      </c>
      <c r="W137" s="24">
        <v>24</v>
      </c>
      <c r="X137" s="24">
        <v>13.5</v>
      </c>
      <c r="Y137" s="24">
        <v>16.5</v>
      </c>
      <c r="Z137" s="24">
        <v>3.3</v>
      </c>
      <c r="AA137" s="24">
        <v>0</v>
      </c>
      <c r="AB137" s="24">
        <v>45</v>
      </c>
      <c r="AC137" s="24">
        <v>7.5</v>
      </c>
      <c r="AD137" s="24">
        <v>0.3</v>
      </c>
      <c r="AE137" s="24">
        <v>0.05</v>
      </c>
      <c r="AF137" s="24">
        <v>0.03</v>
      </c>
      <c r="AG137" s="24">
        <v>0.45</v>
      </c>
      <c r="AH137" s="24">
        <v>0.6</v>
      </c>
      <c r="AI137" s="24">
        <v>15</v>
      </c>
      <c r="AJ137" s="24">
        <v>0</v>
      </c>
      <c r="AK137" s="24">
        <v>0</v>
      </c>
      <c r="AL137" s="24">
        <v>0</v>
      </c>
      <c r="AM137" s="24">
        <v>28.5</v>
      </c>
      <c r="AN137" s="24">
        <v>27</v>
      </c>
      <c r="AO137" s="24">
        <v>4.5</v>
      </c>
      <c r="AP137" s="24">
        <v>16.5</v>
      </c>
      <c r="AQ137" s="24">
        <v>4.5</v>
      </c>
      <c r="AR137" s="24">
        <v>13.5</v>
      </c>
      <c r="AS137" s="24">
        <v>25.5</v>
      </c>
      <c r="AT137" s="24">
        <v>15</v>
      </c>
      <c r="AU137" s="24">
        <v>117</v>
      </c>
      <c r="AV137" s="24">
        <v>10.5</v>
      </c>
      <c r="AW137" s="24">
        <v>21</v>
      </c>
      <c r="AX137" s="24">
        <v>63</v>
      </c>
      <c r="AY137" s="24">
        <v>0</v>
      </c>
      <c r="AZ137" s="24">
        <v>19.5</v>
      </c>
      <c r="BA137" s="24">
        <v>24</v>
      </c>
      <c r="BB137" s="24">
        <v>9</v>
      </c>
      <c r="BC137" s="24">
        <v>7.5</v>
      </c>
      <c r="BD137" s="24">
        <v>0</v>
      </c>
      <c r="BE137" s="24">
        <v>0</v>
      </c>
      <c r="BF137" s="24">
        <v>0</v>
      </c>
      <c r="BG137" s="24">
        <v>0</v>
      </c>
      <c r="BH137" s="24">
        <v>0</v>
      </c>
      <c r="BI137" s="24">
        <v>0</v>
      </c>
      <c r="BJ137" s="24">
        <v>0</v>
      </c>
      <c r="BK137" s="24">
        <v>0</v>
      </c>
      <c r="BL137" s="24">
        <v>0</v>
      </c>
      <c r="BM137" s="24">
        <v>0</v>
      </c>
      <c r="BN137" s="24">
        <v>0</v>
      </c>
      <c r="BO137" s="24">
        <v>0</v>
      </c>
      <c r="BP137" s="24">
        <v>0</v>
      </c>
      <c r="BQ137" s="24">
        <v>0</v>
      </c>
      <c r="BR137" s="24">
        <v>0</v>
      </c>
      <c r="BS137" s="24">
        <v>0</v>
      </c>
      <c r="BT137" s="24">
        <v>0</v>
      </c>
      <c r="BU137" s="24">
        <v>0</v>
      </c>
      <c r="BV137" s="24">
        <v>0</v>
      </c>
      <c r="BW137" s="24">
        <v>0</v>
      </c>
      <c r="BX137" s="24">
        <v>0</v>
      </c>
      <c r="BY137" s="24">
        <v>0</v>
      </c>
      <c r="BZ137" s="24">
        <v>0</v>
      </c>
      <c r="CA137" s="24">
        <v>0</v>
      </c>
      <c r="CB137" s="24">
        <v>129.44999999999999</v>
      </c>
      <c r="CD137" s="24">
        <v>7.5</v>
      </c>
      <c r="CF137" s="24">
        <v>0</v>
      </c>
      <c r="CG137" s="24">
        <v>0</v>
      </c>
      <c r="CH137" s="24">
        <v>0</v>
      </c>
      <c r="CI137" s="24">
        <v>0</v>
      </c>
      <c r="CJ137" s="24">
        <v>0</v>
      </c>
      <c r="CK137" s="24">
        <v>0</v>
      </c>
      <c r="CL137" s="24">
        <v>0</v>
      </c>
      <c r="CM137" s="24">
        <v>0</v>
      </c>
      <c r="CN137" s="24">
        <v>0</v>
      </c>
      <c r="CO137" s="24">
        <v>0</v>
      </c>
      <c r="CP137" s="24">
        <v>0</v>
      </c>
    </row>
    <row r="138" spans="1:94" s="28" customFormat="1" x14ac:dyDescent="0.25">
      <c r="B138" s="29" t="s">
        <v>95</v>
      </c>
      <c r="D138" s="28">
        <v>12.58</v>
      </c>
      <c r="E138" s="28">
        <v>3.02</v>
      </c>
      <c r="F138" s="28">
        <v>15.05</v>
      </c>
      <c r="G138" s="28">
        <v>1.87</v>
      </c>
      <c r="H138" s="28">
        <v>96.56</v>
      </c>
      <c r="I138" s="28">
        <v>558.96</v>
      </c>
      <c r="J138" s="28">
        <v>9.4600000000000009</v>
      </c>
      <c r="K138" s="28">
        <v>0.33</v>
      </c>
      <c r="L138" s="28">
        <v>0</v>
      </c>
      <c r="M138" s="28">
        <v>0</v>
      </c>
      <c r="N138" s="28">
        <v>33.479999999999997</v>
      </c>
      <c r="O138" s="28">
        <v>54.91</v>
      </c>
      <c r="P138" s="28">
        <v>8.17</v>
      </c>
      <c r="Q138" s="28">
        <v>0</v>
      </c>
      <c r="R138" s="28">
        <v>0</v>
      </c>
      <c r="S138" s="28">
        <v>1.5</v>
      </c>
      <c r="T138" s="28">
        <v>4.1399999999999997</v>
      </c>
      <c r="U138" s="28">
        <v>462.84</v>
      </c>
      <c r="V138" s="28">
        <v>689.48</v>
      </c>
      <c r="W138" s="28">
        <v>177.7</v>
      </c>
      <c r="X138" s="28">
        <v>56.95</v>
      </c>
      <c r="Y138" s="28">
        <v>280.32</v>
      </c>
      <c r="Z138" s="28">
        <v>5.04</v>
      </c>
      <c r="AA138" s="28">
        <v>64</v>
      </c>
      <c r="AB138" s="28">
        <v>96</v>
      </c>
      <c r="AC138" s="28">
        <v>97.2</v>
      </c>
      <c r="AD138" s="28">
        <v>1.48</v>
      </c>
      <c r="AE138" s="28">
        <v>0.21</v>
      </c>
      <c r="AF138" s="28">
        <v>0.21</v>
      </c>
      <c r="AG138" s="28">
        <v>1.76</v>
      </c>
      <c r="AH138" s="28">
        <v>4.18</v>
      </c>
      <c r="AI138" s="28">
        <v>15.52</v>
      </c>
      <c r="AJ138" s="28">
        <v>0</v>
      </c>
      <c r="AK138" s="28">
        <v>306.19</v>
      </c>
      <c r="AL138" s="28">
        <v>310.17</v>
      </c>
      <c r="AM138" s="28">
        <v>858.21</v>
      </c>
      <c r="AN138" s="28">
        <v>529</v>
      </c>
      <c r="AO138" s="28">
        <v>216.36</v>
      </c>
      <c r="AP138" s="28">
        <v>394.71</v>
      </c>
      <c r="AQ138" s="28">
        <v>158.44</v>
      </c>
      <c r="AR138" s="28">
        <v>641.91</v>
      </c>
      <c r="AS138" s="28">
        <v>383.74</v>
      </c>
      <c r="AT138" s="28">
        <v>451.32</v>
      </c>
      <c r="AU138" s="28">
        <v>635.42999999999995</v>
      </c>
      <c r="AV138" s="28">
        <v>210.95</v>
      </c>
      <c r="AW138" s="28">
        <v>389.63</v>
      </c>
      <c r="AX138" s="28">
        <v>2438.52</v>
      </c>
      <c r="AY138" s="28">
        <v>0</v>
      </c>
      <c r="AZ138" s="28">
        <v>1048.26</v>
      </c>
      <c r="BA138" s="28">
        <v>404.24</v>
      </c>
      <c r="BB138" s="28">
        <v>451.93</v>
      </c>
      <c r="BC138" s="28">
        <v>222.21</v>
      </c>
      <c r="BD138" s="28">
        <v>0.39</v>
      </c>
      <c r="BE138" s="28">
        <v>0.18</v>
      </c>
      <c r="BF138" s="28">
        <v>0.1</v>
      </c>
      <c r="BG138" s="28">
        <v>0.22</v>
      </c>
      <c r="BH138" s="28">
        <v>0.25</v>
      </c>
      <c r="BI138" s="28">
        <v>1.1399999999999999</v>
      </c>
      <c r="BJ138" s="28">
        <v>0</v>
      </c>
      <c r="BK138" s="28">
        <v>3.25</v>
      </c>
      <c r="BL138" s="28">
        <v>0</v>
      </c>
      <c r="BM138" s="28">
        <v>0.99</v>
      </c>
      <c r="BN138" s="28">
        <v>0</v>
      </c>
      <c r="BO138" s="28">
        <v>0</v>
      </c>
      <c r="BP138" s="28">
        <v>0</v>
      </c>
      <c r="BQ138" s="28">
        <v>0.22</v>
      </c>
      <c r="BR138" s="28">
        <v>0.34</v>
      </c>
      <c r="BS138" s="28">
        <v>2.65</v>
      </c>
      <c r="BT138" s="28">
        <v>0</v>
      </c>
      <c r="BU138" s="28">
        <v>0</v>
      </c>
      <c r="BV138" s="28">
        <v>0.38</v>
      </c>
      <c r="BW138" s="28">
        <v>0.03</v>
      </c>
      <c r="BX138" s="28">
        <v>0</v>
      </c>
      <c r="BY138" s="28">
        <v>0</v>
      </c>
      <c r="BZ138" s="28">
        <v>0</v>
      </c>
      <c r="CA138" s="28">
        <v>0</v>
      </c>
      <c r="CB138" s="28">
        <v>578.69000000000005</v>
      </c>
      <c r="CC138" s="28">
        <f>$I$138/$I$148*100</f>
        <v>35.844785460981541</v>
      </c>
      <c r="CD138" s="28">
        <v>80</v>
      </c>
      <c r="CF138" s="28">
        <v>0</v>
      </c>
      <c r="CG138" s="28">
        <v>0</v>
      </c>
      <c r="CH138" s="28">
        <v>0</v>
      </c>
      <c r="CI138" s="28">
        <v>0</v>
      </c>
      <c r="CJ138" s="28">
        <v>0</v>
      </c>
      <c r="CK138" s="28">
        <v>0</v>
      </c>
      <c r="CL138" s="28">
        <v>0</v>
      </c>
      <c r="CM138" s="28">
        <v>0</v>
      </c>
      <c r="CN138" s="28">
        <v>0</v>
      </c>
      <c r="CO138" s="28">
        <v>15</v>
      </c>
      <c r="CP138" s="28">
        <v>0.63</v>
      </c>
    </row>
    <row r="139" spans="1:94" x14ac:dyDescent="0.25">
      <c r="B139" s="23" t="s">
        <v>96</v>
      </c>
    </row>
    <row r="140" spans="1:94" s="26" customFormat="1" ht="31.5" x14ac:dyDescent="0.25">
      <c r="A140" s="26" t="str">
        <f>"19/1"</f>
        <v>19/1</v>
      </c>
      <c r="B140" s="27" t="s">
        <v>149</v>
      </c>
      <c r="C140" s="26" t="str">
        <f>"100"</f>
        <v>100</v>
      </c>
      <c r="D140" s="26">
        <v>0.74</v>
      </c>
      <c r="E140" s="26">
        <v>0</v>
      </c>
      <c r="F140" s="26">
        <v>5.97</v>
      </c>
      <c r="G140" s="26">
        <v>5.97</v>
      </c>
      <c r="H140" s="26">
        <v>3.22</v>
      </c>
      <c r="I140" s="26">
        <v>67.541795999999991</v>
      </c>
      <c r="J140" s="26">
        <v>0.75</v>
      </c>
      <c r="K140" s="26">
        <v>3.9</v>
      </c>
      <c r="L140" s="26">
        <v>0.75</v>
      </c>
      <c r="M140" s="26">
        <v>0</v>
      </c>
      <c r="N140" s="26">
        <v>2.21</v>
      </c>
      <c r="O140" s="26">
        <v>0.09</v>
      </c>
      <c r="P140" s="26">
        <v>0.92</v>
      </c>
      <c r="Q140" s="26">
        <v>0</v>
      </c>
      <c r="R140" s="26">
        <v>0</v>
      </c>
      <c r="S140" s="26">
        <v>0.09</v>
      </c>
      <c r="T140" s="26">
        <v>0.95</v>
      </c>
      <c r="U140" s="26">
        <v>196.74</v>
      </c>
      <c r="V140" s="26">
        <v>129.93</v>
      </c>
      <c r="W140" s="26">
        <v>22.99</v>
      </c>
      <c r="X140" s="26">
        <v>13</v>
      </c>
      <c r="Y140" s="26">
        <v>39.18</v>
      </c>
      <c r="Z140" s="26">
        <v>0.56999999999999995</v>
      </c>
      <c r="AA140" s="26">
        <v>0</v>
      </c>
      <c r="AB140" s="26">
        <v>55.27</v>
      </c>
      <c r="AC140" s="26">
        <v>9.4</v>
      </c>
      <c r="AD140" s="26">
        <v>2.73</v>
      </c>
      <c r="AE140" s="26">
        <v>0.03</v>
      </c>
      <c r="AF140" s="26">
        <v>0.04</v>
      </c>
      <c r="AG140" s="26">
        <v>0.18</v>
      </c>
      <c r="AH140" s="26">
        <v>0.28000000000000003</v>
      </c>
      <c r="AI140" s="26">
        <v>9.2100000000000009</v>
      </c>
      <c r="AJ140" s="26">
        <v>0</v>
      </c>
      <c r="AK140" s="26">
        <v>0</v>
      </c>
      <c r="AL140" s="26">
        <v>0</v>
      </c>
      <c r="AM140" s="26">
        <v>27.64</v>
      </c>
      <c r="AN140" s="26">
        <v>23.95</v>
      </c>
      <c r="AO140" s="26">
        <v>5.53</v>
      </c>
      <c r="AP140" s="26">
        <v>19.350000000000001</v>
      </c>
      <c r="AQ140" s="26">
        <v>4.6100000000000003</v>
      </c>
      <c r="AR140" s="26">
        <v>15.66</v>
      </c>
      <c r="AS140" s="26">
        <v>23.95</v>
      </c>
      <c r="AT140" s="26">
        <v>41.45</v>
      </c>
      <c r="AU140" s="26">
        <v>48.82</v>
      </c>
      <c r="AV140" s="26">
        <v>9.2100000000000009</v>
      </c>
      <c r="AW140" s="26">
        <v>25.79</v>
      </c>
      <c r="AX140" s="26">
        <v>128.97</v>
      </c>
      <c r="AY140" s="26">
        <v>0</v>
      </c>
      <c r="AZ140" s="26">
        <v>15.66</v>
      </c>
      <c r="BA140" s="26">
        <v>24.87</v>
      </c>
      <c r="BB140" s="26">
        <v>19.350000000000001</v>
      </c>
      <c r="BC140" s="26">
        <v>6.45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0.36</v>
      </c>
      <c r="BL140" s="26">
        <v>0</v>
      </c>
      <c r="BM140" s="26">
        <v>0.24</v>
      </c>
      <c r="BN140" s="26">
        <v>0.02</v>
      </c>
      <c r="BO140" s="26">
        <v>0.04</v>
      </c>
      <c r="BP140" s="26">
        <v>0</v>
      </c>
      <c r="BQ140" s="26">
        <v>0</v>
      </c>
      <c r="BR140" s="26">
        <v>0</v>
      </c>
      <c r="BS140" s="26">
        <v>1.39</v>
      </c>
      <c r="BT140" s="26">
        <v>0</v>
      </c>
      <c r="BU140" s="26">
        <v>0</v>
      </c>
      <c r="BV140" s="26">
        <v>3.47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89.31</v>
      </c>
      <c r="CD140" s="26">
        <v>9.2100000000000009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0.5</v>
      </c>
    </row>
    <row r="141" spans="1:94" s="26" customFormat="1" ht="31.5" x14ac:dyDescent="0.25">
      <c r="A141" s="26" t="str">
        <f>"11/2"</f>
        <v>11/2</v>
      </c>
      <c r="B141" s="27" t="s">
        <v>150</v>
      </c>
      <c r="C141" s="26" t="str">
        <f>"250"</f>
        <v>250</v>
      </c>
      <c r="D141" s="26">
        <v>2.46</v>
      </c>
      <c r="E141" s="26">
        <v>0.13</v>
      </c>
      <c r="F141" s="26">
        <v>5.42</v>
      </c>
      <c r="G141" s="26">
        <v>5.41</v>
      </c>
      <c r="H141" s="26">
        <v>18.760000000000002</v>
      </c>
      <c r="I141" s="26">
        <v>131.11864499999999</v>
      </c>
      <c r="J141" s="26">
        <v>1.31</v>
      </c>
      <c r="K141" s="26">
        <v>3.25</v>
      </c>
      <c r="L141" s="26">
        <v>0</v>
      </c>
      <c r="M141" s="26">
        <v>0</v>
      </c>
      <c r="N141" s="26">
        <v>3.32</v>
      </c>
      <c r="O141" s="26">
        <v>13.28</v>
      </c>
      <c r="P141" s="26">
        <v>2.16</v>
      </c>
      <c r="Q141" s="26">
        <v>0</v>
      </c>
      <c r="R141" s="26">
        <v>0</v>
      </c>
      <c r="S141" s="26">
        <v>0.37</v>
      </c>
      <c r="T141" s="26">
        <v>2.2799999999999998</v>
      </c>
      <c r="U141" s="26">
        <v>369.95</v>
      </c>
      <c r="V141" s="26">
        <v>455.4</v>
      </c>
      <c r="W141" s="26">
        <v>24.37</v>
      </c>
      <c r="X141" s="26">
        <v>25.8</v>
      </c>
      <c r="Y141" s="26">
        <v>72.8</v>
      </c>
      <c r="Z141" s="26">
        <v>0.96</v>
      </c>
      <c r="AA141" s="26">
        <v>4.5</v>
      </c>
      <c r="AB141" s="26">
        <v>1458</v>
      </c>
      <c r="AC141" s="26">
        <v>311</v>
      </c>
      <c r="AD141" s="26">
        <v>2.46</v>
      </c>
      <c r="AE141" s="26">
        <v>0.08</v>
      </c>
      <c r="AF141" s="26">
        <v>0.06</v>
      </c>
      <c r="AG141" s="26">
        <v>1.02</v>
      </c>
      <c r="AH141" s="26">
        <v>1.84</v>
      </c>
      <c r="AI141" s="26">
        <v>7.21</v>
      </c>
      <c r="AJ141" s="26">
        <v>0</v>
      </c>
      <c r="AK141" s="26">
        <v>0</v>
      </c>
      <c r="AL141" s="26">
        <v>0</v>
      </c>
      <c r="AM141" s="26">
        <v>69.66</v>
      </c>
      <c r="AN141" s="26">
        <v>66.37</v>
      </c>
      <c r="AO141" s="26">
        <v>14.24</v>
      </c>
      <c r="AP141" s="26">
        <v>45.36</v>
      </c>
      <c r="AQ141" s="26">
        <v>21.25</v>
      </c>
      <c r="AR141" s="26">
        <v>57.67</v>
      </c>
      <c r="AS141" s="26">
        <v>62.7</v>
      </c>
      <c r="AT141" s="26">
        <v>138.34</v>
      </c>
      <c r="AU141" s="26">
        <v>96.12</v>
      </c>
      <c r="AV141" s="26">
        <v>21.08</v>
      </c>
      <c r="AW141" s="26">
        <v>46.63</v>
      </c>
      <c r="AX141" s="26">
        <v>338.8</v>
      </c>
      <c r="AY141" s="26">
        <v>0</v>
      </c>
      <c r="AZ141" s="26">
        <v>70.510000000000005</v>
      </c>
      <c r="BA141" s="26">
        <v>42.96</v>
      </c>
      <c r="BB141" s="26">
        <v>36.9</v>
      </c>
      <c r="BC141" s="26">
        <v>20.260000000000002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0.34</v>
      </c>
      <c r="BL141" s="26">
        <v>0</v>
      </c>
      <c r="BM141" s="26">
        <v>0.19</v>
      </c>
      <c r="BN141" s="26">
        <v>0.01</v>
      </c>
      <c r="BO141" s="26">
        <v>0.03</v>
      </c>
      <c r="BP141" s="26">
        <v>0</v>
      </c>
      <c r="BQ141" s="26">
        <v>0</v>
      </c>
      <c r="BR141" s="26">
        <v>0</v>
      </c>
      <c r="BS141" s="26">
        <v>1.1599999999999999</v>
      </c>
      <c r="BT141" s="26">
        <v>0</v>
      </c>
      <c r="BU141" s="26">
        <v>0</v>
      </c>
      <c r="BV141" s="26">
        <v>3.05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290.7</v>
      </c>
      <c r="CD141" s="26">
        <v>247.5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0.5</v>
      </c>
    </row>
    <row r="142" spans="1:94" s="26" customFormat="1" x14ac:dyDescent="0.25">
      <c r="A142" s="26" t="str">
        <f>"12/8"</f>
        <v>12/8</v>
      </c>
      <c r="B142" s="27" t="s">
        <v>151</v>
      </c>
      <c r="C142" s="26" t="str">
        <f>"100"</f>
        <v>100</v>
      </c>
      <c r="D142" s="26">
        <v>12.38</v>
      </c>
      <c r="E142" s="26">
        <v>10.91</v>
      </c>
      <c r="F142" s="26">
        <v>32.64</v>
      </c>
      <c r="G142" s="26">
        <v>0.09</v>
      </c>
      <c r="H142" s="26">
        <v>5.37</v>
      </c>
      <c r="I142" s="26">
        <v>363.66699999999992</v>
      </c>
      <c r="J142" s="26">
        <v>11.81</v>
      </c>
      <c r="K142" s="26">
        <v>0.11</v>
      </c>
      <c r="L142" s="26">
        <v>0</v>
      </c>
      <c r="M142" s="26">
        <v>0</v>
      </c>
      <c r="N142" s="26">
        <v>1.33</v>
      </c>
      <c r="O142" s="26">
        <v>3.41</v>
      </c>
      <c r="P142" s="26">
        <v>0.63</v>
      </c>
      <c r="Q142" s="26">
        <v>0</v>
      </c>
      <c r="R142" s="26">
        <v>0</v>
      </c>
      <c r="S142" s="26">
        <v>0.03</v>
      </c>
      <c r="T142" s="26">
        <v>1.46</v>
      </c>
      <c r="U142" s="26">
        <v>413.25</v>
      </c>
      <c r="V142" s="26">
        <v>248.8</v>
      </c>
      <c r="W142" s="26">
        <v>13.48</v>
      </c>
      <c r="X142" s="26">
        <v>21.1</v>
      </c>
      <c r="Y142" s="26">
        <v>138.77000000000001</v>
      </c>
      <c r="Z142" s="26">
        <v>1.49</v>
      </c>
      <c r="AA142" s="26">
        <v>17</v>
      </c>
      <c r="AB142" s="26">
        <v>12.75</v>
      </c>
      <c r="AC142" s="26">
        <v>22.5</v>
      </c>
      <c r="AD142" s="26">
        <v>0.48</v>
      </c>
      <c r="AE142" s="26">
        <v>0.3</v>
      </c>
      <c r="AF142" s="26">
        <v>0.1</v>
      </c>
      <c r="AG142" s="26">
        <v>1.85</v>
      </c>
      <c r="AH142" s="26">
        <v>4.88</v>
      </c>
      <c r="AI142" s="26">
        <v>0.45</v>
      </c>
      <c r="AJ142" s="26">
        <v>0</v>
      </c>
      <c r="AK142" s="26">
        <v>633.55999999999995</v>
      </c>
      <c r="AL142" s="26">
        <v>540.03</v>
      </c>
      <c r="AM142" s="26">
        <v>858.14</v>
      </c>
      <c r="AN142" s="26">
        <v>955.66</v>
      </c>
      <c r="AO142" s="26">
        <v>268</v>
      </c>
      <c r="AP142" s="26">
        <v>514.04999999999995</v>
      </c>
      <c r="AQ142" s="26">
        <v>151.94999999999999</v>
      </c>
      <c r="AR142" s="26">
        <v>466.55</v>
      </c>
      <c r="AS142" s="26">
        <v>604.87</v>
      </c>
      <c r="AT142" s="26">
        <v>688.3</v>
      </c>
      <c r="AU142" s="26">
        <v>1023.59</v>
      </c>
      <c r="AV142" s="26">
        <v>448.19</v>
      </c>
      <c r="AW142" s="26">
        <v>545.97</v>
      </c>
      <c r="AX142" s="26">
        <v>1843.31</v>
      </c>
      <c r="AY142" s="26">
        <v>129.19999999999999</v>
      </c>
      <c r="AZ142" s="26">
        <v>542.36</v>
      </c>
      <c r="BA142" s="26">
        <v>490.68</v>
      </c>
      <c r="BB142" s="26">
        <v>409.07</v>
      </c>
      <c r="BC142" s="26">
        <v>149.06</v>
      </c>
      <c r="BD142" s="26">
        <v>0.13</v>
      </c>
      <c r="BE142" s="26">
        <v>0.06</v>
      </c>
      <c r="BF142" s="26">
        <v>0.03</v>
      </c>
      <c r="BG142" s="26">
        <v>7.0000000000000007E-2</v>
      </c>
      <c r="BH142" s="26">
        <v>0.08</v>
      </c>
      <c r="BI142" s="26">
        <v>0.38</v>
      </c>
      <c r="BJ142" s="26">
        <v>0</v>
      </c>
      <c r="BK142" s="26">
        <v>1.06</v>
      </c>
      <c r="BL142" s="26">
        <v>0</v>
      </c>
      <c r="BM142" s="26">
        <v>0.32</v>
      </c>
      <c r="BN142" s="26">
        <v>0</v>
      </c>
      <c r="BO142" s="26">
        <v>0</v>
      </c>
      <c r="BP142" s="26">
        <v>0</v>
      </c>
      <c r="BQ142" s="26">
        <v>7.0000000000000007E-2</v>
      </c>
      <c r="BR142" s="26">
        <v>0.11</v>
      </c>
      <c r="BS142" s="26">
        <v>0.86</v>
      </c>
      <c r="BT142" s="26">
        <v>0</v>
      </c>
      <c r="BU142" s="26">
        <v>0</v>
      </c>
      <c r="BV142" s="26">
        <v>7.0000000000000007E-2</v>
      </c>
      <c r="BW142" s="26">
        <v>0.01</v>
      </c>
      <c r="BX142" s="26">
        <v>0</v>
      </c>
      <c r="BY142" s="26">
        <v>0</v>
      </c>
      <c r="BZ142" s="26">
        <v>0</v>
      </c>
      <c r="CA142" s="26">
        <v>0</v>
      </c>
      <c r="CB142" s="26">
        <v>56.05</v>
      </c>
      <c r="CD142" s="26">
        <v>19.13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0.5</v>
      </c>
    </row>
    <row r="143" spans="1:94" s="26" customFormat="1" ht="31.5" x14ac:dyDescent="0.25">
      <c r="A143" s="26" t="str">
        <f>"3/4"</f>
        <v>3/4</v>
      </c>
      <c r="B143" s="27" t="s">
        <v>152</v>
      </c>
      <c r="C143" s="26" t="str">
        <f>"180"</f>
        <v>180</v>
      </c>
      <c r="D143" s="26">
        <v>5.48</v>
      </c>
      <c r="E143" s="26">
        <v>0.04</v>
      </c>
      <c r="F143" s="26">
        <v>4.62</v>
      </c>
      <c r="G143" s="26">
        <v>1.43</v>
      </c>
      <c r="H143" s="26">
        <v>28.61</v>
      </c>
      <c r="I143" s="26">
        <v>170.67961259999998</v>
      </c>
      <c r="J143" s="26">
        <v>2.38</v>
      </c>
      <c r="K143" s="26">
        <v>0.1</v>
      </c>
      <c r="L143" s="26">
        <v>0</v>
      </c>
      <c r="M143" s="26">
        <v>0</v>
      </c>
      <c r="N143" s="26">
        <v>0.66</v>
      </c>
      <c r="O143" s="26">
        <v>23.21</v>
      </c>
      <c r="P143" s="26">
        <v>4.7300000000000004</v>
      </c>
      <c r="Q143" s="26">
        <v>0</v>
      </c>
      <c r="R143" s="26">
        <v>0</v>
      </c>
      <c r="S143" s="26">
        <v>0</v>
      </c>
      <c r="T143" s="26">
        <v>1.71</v>
      </c>
      <c r="U143" s="26">
        <v>346.88</v>
      </c>
      <c r="V143" s="26">
        <v>167.32</v>
      </c>
      <c r="W143" s="26">
        <v>12.82</v>
      </c>
      <c r="X143" s="26">
        <v>83.98</v>
      </c>
      <c r="Y143" s="26">
        <v>124.1</v>
      </c>
      <c r="Z143" s="26">
        <v>2.9</v>
      </c>
      <c r="AA143" s="26">
        <v>18</v>
      </c>
      <c r="AB143" s="26">
        <v>16.12</v>
      </c>
      <c r="AC143" s="26">
        <v>21.13</v>
      </c>
      <c r="AD143" s="26">
        <v>0.4</v>
      </c>
      <c r="AE143" s="26">
        <v>0.16</v>
      </c>
      <c r="AF143" s="26">
        <v>0.08</v>
      </c>
      <c r="AG143" s="26">
        <v>1.58</v>
      </c>
      <c r="AH143" s="26">
        <v>3.18</v>
      </c>
      <c r="AI143" s="26">
        <v>0</v>
      </c>
      <c r="AJ143" s="26">
        <v>0</v>
      </c>
      <c r="AK143" s="26">
        <v>1.85</v>
      </c>
      <c r="AL143" s="26">
        <v>1.81</v>
      </c>
      <c r="AM143" s="26">
        <v>325.33</v>
      </c>
      <c r="AN143" s="26">
        <v>231.04</v>
      </c>
      <c r="AO143" s="26">
        <v>139.05000000000001</v>
      </c>
      <c r="AP143" s="26">
        <v>174.94</v>
      </c>
      <c r="AQ143" s="26">
        <v>79.69</v>
      </c>
      <c r="AR143" s="26">
        <v>257.7</v>
      </c>
      <c r="AS143" s="26">
        <v>252.25</v>
      </c>
      <c r="AT143" s="26">
        <v>485.19</v>
      </c>
      <c r="AU143" s="26">
        <v>478.78</v>
      </c>
      <c r="AV143" s="26">
        <v>131.19999999999999</v>
      </c>
      <c r="AW143" s="26">
        <v>312.23</v>
      </c>
      <c r="AX143" s="26">
        <v>982.99</v>
      </c>
      <c r="AY143" s="26">
        <v>0</v>
      </c>
      <c r="AZ143" s="26">
        <v>218.21</v>
      </c>
      <c r="BA143" s="26">
        <v>264.27999999999997</v>
      </c>
      <c r="BB143" s="26">
        <v>187.69</v>
      </c>
      <c r="BC143" s="26">
        <v>143.06</v>
      </c>
      <c r="BD143" s="26">
        <v>0.12</v>
      </c>
      <c r="BE143" s="26">
        <v>0.05</v>
      </c>
      <c r="BF143" s="26">
        <v>0.03</v>
      </c>
      <c r="BG143" s="26">
        <v>7.0000000000000007E-2</v>
      </c>
      <c r="BH143" s="26">
        <v>0.08</v>
      </c>
      <c r="BI143" s="26">
        <v>0.35</v>
      </c>
      <c r="BJ143" s="26">
        <v>0</v>
      </c>
      <c r="BK143" s="26">
        <v>1.2</v>
      </c>
      <c r="BL143" s="26">
        <v>0</v>
      </c>
      <c r="BM143" s="26">
        <v>0.32</v>
      </c>
      <c r="BN143" s="26">
        <v>0</v>
      </c>
      <c r="BO143" s="26">
        <v>0</v>
      </c>
      <c r="BP143" s="26">
        <v>0</v>
      </c>
      <c r="BQ143" s="26">
        <v>7.0000000000000007E-2</v>
      </c>
      <c r="BR143" s="26">
        <v>0.11</v>
      </c>
      <c r="BS143" s="26">
        <v>1.26</v>
      </c>
      <c r="BT143" s="26">
        <v>0.01</v>
      </c>
      <c r="BU143" s="26">
        <v>0</v>
      </c>
      <c r="BV143" s="26">
        <v>0.49</v>
      </c>
      <c r="BW143" s="26">
        <v>0.05</v>
      </c>
      <c r="BX143" s="26">
        <v>0</v>
      </c>
      <c r="BY143" s="26">
        <v>0</v>
      </c>
      <c r="BZ143" s="26">
        <v>0</v>
      </c>
      <c r="CA143" s="26">
        <v>0</v>
      </c>
      <c r="CB143" s="26">
        <v>151.30000000000001</v>
      </c>
      <c r="CD143" s="26">
        <v>20.69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0.9</v>
      </c>
    </row>
    <row r="144" spans="1:94" s="26" customFormat="1" x14ac:dyDescent="0.25">
      <c r="A144" s="26" t="str">
        <f>"37/10"</f>
        <v>37/10</v>
      </c>
      <c r="B144" s="27" t="s">
        <v>114</v>
      </c>
      <c r="C144" s="26" t="str">
        <f>"200"</f>
        <v>200</v>
      </c>
      <c r="D144" s="26">
        <v>0.24</v>
      </c>
      <c r="E144" s="26">
        <v>0</v>
      </c>
      <c r="F144" s="26">
        <v>0.1</v>
      </c>
      <c r="G144" s="26">
        <v>0.1</v>
      </c>
      <c r="H144" s="26">
        <v>14.6</v>
      </c>
      <c r="I144" s="26">
        <v>55.735010000000003</v>
      </c>
      <c r="J144" s="26">
        <v>0.02</v>
      </c>
      <c r="K144" s="26">
        <v>0</v>
      </c>
      <c r="L144" s="26">
        <v>0</v>
      </c>
      <c r="M144" s="26">
        <v>0</v>
      </c>
      <c r="N144" s="26">
        <v>12.63</v>
      </c>
      <c r="O144" s="26">
        <v>0.43</v>
      </c>
      <c r="P144" s="26">
        <v>1.54</v>
      </c>
      <c r="Q144" s="26">
        <v>0</v>
      </c>
      <c r="R144" s="26">
        <v>0</v>
      </c>
      <c r="S144" s="26">
        <v>0.35</v>
      </c>
      <c r="T144" s="26">
        <v>0.34</v>
      </c>
      <c r="U144" s="26">
        <v>0.84</v>
      </c>
      <c r="V144" s="26">
        <v>3.71</v>
      </c>
      <c r="W144" s="26">
        <v>4.37</v>
      </c>
      <c r="X144" s="26">
        <v>1.1399999999999999</v>
      </c>
      <c r="Y144" s="26">
        <v>1.1200000000000001</v>
      </c>
      <c r="Z144" s="26">
        <v>0.22</v>
      </c>
      <c r="AA144" s="26">
        <v>0</v>
      </c>
      <c r="AB144" s="26">
        <v>351</v>
      </c>
      <c r="AC144" s="26">
        <v>65.099999999999994</v>
      </c>
      <c r="AD144" s="26">
        <v>0.26</v>
      </c>
      <c r="AE144" s="26">
        <v>0.01</v>
      </c>
      <c r="AF144" s="26">
        <v>0.02</v>
      </c>
      <c r="AG144" s="26">
        <v>0.08</v>
      </c>
      <c r="AH144" s="26">
        <v>0.11</v>
      </c>
      <c r="AI144" s="26">
        <v>39</v>
      </c>
      <c r="AJ144" s="26">
        <v>0</v>
      </c>
      <c r="AK144" s="26">
        <v>0</v>
      </c>
      <c r="AL144" s="26">
        <v>0</v>
      </c>
      <c r="AM144" s="26">
        <v>0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  <c r="AT144" s="26">
        <v>0</v>
      </c>
      <c r="AU144" s="26">
        <v>0</v>
      </c>
      <c r="AV144" s="26">
        <v>0</v>
      </c>
      <c r="AW144" s="26">
        <v>0</v>
      </c>
      <c r="AX144" s="26">
        <v>0</v>
      </c>
      <c r="AY144" s="26">
        <v>0</v>
      </c>
      <c r="AZ144" s="26">
        <v>0</v>
      </c>
      <c r="BA144" s="26">
        <v>0</v>
      </c>
      <c r="BB144" s="26">
        <v>0</v>
      </c>
      <c r="BC144" s="26">
        <v>0</v>
      </c>
      <c r="BD144" s="26">
        <v>0</v>
      </c>
      <c r="BE144" s="26">
        <v>0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239.01</v>
      </c>
      <c r="CD144" s="26">
        <v>58.5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10</v>
      </c>
      <c r="CP144" s="26">
        <v>0</v>
      </c>
    </row>
    <row r="145" spans="1:94" s="26" customFormat="1" x14ac:dyDescent="0.25">
      <c r="A145" s="26" t="str">
        <f>"-"</f>
        <v>-</v>
      </c>
      <c r="B145" s="27" t="s">
        <v>93</v>
      </c>
      <c r="C145" s="26" t="str">
        <f>"60"</f>
        <v>60</v>
      </c>
      <c r="D145" s="26">
        <v>3.97</v>
      </c>
      <c r="E145" s="26">
        <v>0</v>
      </c>
      <c r="F145" s="26">
        <v>0.39</v>
      </c>
      <c r="G145" s="26">
        <v>0.39</v>
      </c>
      <c r="H145" s="26">
        <v>28.14</v>
      </c>
      <c r="I145" s="26">
        <v>134.34059999999999</v>
      </c>
      <c r="J145" s="26">
        <v>0</v>
      </c>
      <c r="K145" s="26">
        <v>0</v>
      </c>
      <c r="L145" s="26">
        <v>0</v>
      </c>
      <c r="M145" s="26">
        <v>0</v>
      </c>
      <c r="N145" s="26">
        <v>0.66</v>
      </c>
      <c r="O145" s="26">
        <v>27.36</v>
      </c>
      <c r="P145" s="26">
        <v>0.12</v>
      </c>
      <c r="Q145" s="26">
        <v>0</v>
      </c>
      <c r="R145" s="26">
        <v>0</v>
      </c>
      <c r="S145" s="26">
        <v>0</v>
      </c>
      <c r="T145" s="26">
        <v>1.08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26">
        <v>305.37</v>
      </c>
      <c r="AN145" s="26">
        <v>101.27</v>
      </c>
      <c r="AO145" s="26">
        <v>60.03</v>
      </c>
      <c r="AP145" s="26">
        <v>120.06</v>
      </c>
      <c r="AQ145" s="26">
        <v>45.41</v>
      </c>
      <c r="AR145" s="26">
        <v>217.15</v>
      </c>
      <c r="AS145" s="26">
        <v>134.68</v>
      </c>
      <c r="AT145" s="26">
        <v>187.92</v>
      </c>
      <c r="AU145" s="26">
        <v>155.03</v>
      </c>
      <c r="AV145" s="26">
        <v>81.430000000000007</v>
      </c>
      <c r="AW145" s="26">
        <v>144.07</v>
      </c>
      <c r="AX145" s="26">
        <v>1204.78</v>
      </c>
      <c r="AY145" s="26">
        <v>0</v>
      </c>
      <c r="AZ145" s="26">
        <v>392.54</v>
      </c>
      <c r="BA145" s="26">
        <v>170.69</v>
      </c>
      <c r="BB145" s="26">
        <v>113.27</v>
      </c>
      <c r="BC145" s="26">
        <v>89.78</v>
      </c>
      <c r="BD145" s="26">
        <v>0</v>
      </c>
      <c r="BE145" s="26">
        <v>0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0.05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0.04</v>
      </c>
      <c r="BT145" s="26">
        <v>0</v>
      </c>
      <c r="BU145" s="26">
        <v>0</v>
      </c>
      <c r="BV145" s="26">
        <v>0.17</v>
      </c>
      <c r="BW145" s="26">
        <v>0.01</v>
      </c>
      <c r="BX145" s="26">
        <v>0</v>
      </c>
      <c r="BY145" s="26">
        <v>0</v>
      </c>
      <c r="BZ145" s="26">
        <v>0</v>
      </c>
      <c r="CA145" s="26">
        <v>0</v>
      </c>
      <c r="CB145" s="26">
        <v>23.46</v>
      </c>
      <c r="CD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</row>
    <row r="146" spans="1:94" s="24" customFormat="1" x14ac:dyDescent="0.25">
      <c r="A146" s="24" t="str">
        <f>"-"</f>
        <v>-</v>
      </c>
      <c r="B146" s="25" t="s">
        <v>94</v>
      </c>
      <c r="C146" s="24" t="str">
        <f>"40"</f>
        <v>40</v>
      </c>
      <c r="D146" s="24">
        <v>2.64</v>
      </c>
      <c r="E146" s="24">
        <v>0</v>
      </c>
      <c r="F146" s="24">
        <v>0.48</v>
      </c>
      <c r="G146" s="24">
        <v>0.48</v>
      </c>
      <c r="H146" s="24">
        <v>16.68</v>
      </c>
      <c r="I146" s="24">
        <v>77.352000000000004</v>
      </c>
      <c r="J146" s="24">
        <v>0.08</v>
      </c>
      <c r="K146" s="24">
        <v>0</v>
      </c>
      <c r="L146" s="24">
        <v>0</v>
      </c>
      <c r="M146" s="24">
        <v>0</v>
      </c>
      <c r="N146" s="24">
        <v>0.48</v>
      </c>
      <c r="O146" s="24">
        <v>12.88</v>
      </c>
      <c r="P146" s="24">
        <v>3.32</v>
      </c>
      <c r="Q146" s="24">
        <v>0</v>
      </c>
      <c r="R146" s="24">
        <v>0</v>
      </c>
      <c r="S146" s="24">
        <v>0.4</v>
      </c>
      <c r="T146" s="24">
        <v>1</v>
      </c>
      <c r="U146" s="24">
        <v>244</v>
      </c>
      <c r="V146" s="24">
        <v>98</v>
      </c>
      <c r="W146" s="24">
        <v>14</v>
      </c>
      <c r="X146" s="24">
        <v>18.8</v>
      </c>
      <c r="Y146" s="24">
        <v>63.2</v>
      </c>
      <c r="Z146" s="24">
        <v>1.56</v>
      </c>
      <c r="AA146" s="24">
        <v>0</v>
      </c>
      <c r="AB146" s="24">
        <v>2</v>
      </c>
      <c r="AC146" s="24">
        <v>0.4</v>
      </c>
      <c r="AD146" s="24">
        <v>0.56000000000000005</v>
      </c>
      <c r="AE146" s="24">
        <v>7.0000000000000007E-2</v>
      </c>
      <c r="AF146" s="24">
        <v>0.03</v>
      </c>
      <c r="AG146" s="24">
        <v>0.28000000000000003</v>
      </c>
      <c r="AH146" s="24">
        <v>0.8</v>
      </c>
      <c r="AI146" s="24">
        <v>0</v>
      </c>
      <c r="AJ146" s="24">
        <v>0</v>
      </c>
      <c r="AK146" s="24">
        <v>0</v>
      </c>
      <c r="AL146" s="24">
        <v>0</v>
      </c>
      <c r="AM146" s="24">
        <v>170.8</v>
      </c>
      <c r="AN146" s="24">
        <v>89.2</v>
      </c>
      <c r="AO146" s="24">
        <v>37.200000000000003</v>
      </c>
      <c r="AP146" s="24">
        <v>79.2</v>
      </c>
      <c r="AQ146" s="24">
        <v>32</v>
      </c>
      <c r="AR146" s="24">
        <v>148.4</v>
      </c>
      <c r="AS146" s="24">
        <v>118.8</v>
      </c>
      <c r="AT146" s="24">
        <v>116.4</v>
      </c>
      <c r="AU146" s="24">
        <v>185.6</v>
      </c>
      <c r="AV146" s="24">
        <v>49.6</v>
      </c>
      <c r="AW146" s="24">
        <v>124</v>
      </c>
      <c r="AX146" s="24">
        <v>611.6</v>
      </c>
      <c r="AY146" s="24">
        <v>0</v>
      </c>
      <c r="AZ146" s="24">
        <v>210.4</v>
      </c>
      <c r="BA146" s="24">
        <v>116.4</v>
      </c>
      <c r="BB146" s="24">
        <v>72</v>
      </c>
      <c r="BC146" s="24">
        <v>52</v>
      </c>
      <c r="BD146" s="24">
        <v>0</v>
      </c>
      <c r="BE146" s="24">
        <v>0</v>
      </c>
      <c r="BF146" s="24">
        <v>0</v>
      </c>
      <c r="BG146" s="24">
        <v>0</v>
      </c>
      <c r="BH146" s="24">
        <v>0</v>
      </c>
      <c r="BI146" s="24">
        <v>0</v>
      </c>
      <c r="BJ146" s="24">
        <v>0</v>
      </c>
      <c r="BK146" s="24">
        <v>0.06</v>
      </c>
      <c r="BL146" s="24">
        <v>0</v>
      </c>
      <c r="BM146" s="24">
        <v>0</v>
      </c>
      <c r="BN146" s="24">
        <v>0.01</v>
      </c>
      <c r="BO146" s="24">
        <v>0</v>
      </c>
      <c r="BP146" s="24">
        <v>0</v>
      </c>
      <c r="BQ146" s="24">
        <v>0</v>
      </c>
      <c r="BR146" s="24">
        <v>0</v>
      </c>
      <c r="BS146" s="24">
        <v>0.04</v>
      </c>
      <c r="BT146" s="24">
        <v>0</v>
      </c>
      <c r="BU146" s="24">
        <v>0</v>
      </c>
      <c r="BV146" s="24">
        <v>0.19</v>
      </c>
      <c r="BW146" s="24">
        <v>0.03</v>
      </c>
      <c r="BX146" s="24">
        <v>0</v>
      </c>
      <c r="BY146" s="24">
        <v>0</v>
      </c>
      <c r="BZ146" s="24">
        <v>0</v>
      </c>
      <c r="CA146" s="24">
        <v>0</v>
      </c>
      <c r="CB146" s="24">
        <v>18.8</v>
      </c>
      <c r="CD146" s="24">
        <v>0.33</v>
      </c>
      <c r="CF146" s="24">
        <v>0</v>
      </c>
      <c r="CG146" s="24">
        <v>0</v>
      </c>
      <c r="CH146" s="24">
        <v>0</v>
      </c>
      <c r="CI146" s="24">
        <v>0</v>
      </c>
      <c r="CJ146" s="24">
        <v>0</v>
      </c>
      <c r="CK146" s="24">
        <v>0</v>
      </c>
      <c r="CL146" s="24">
        <v>0</v>
      </c>
      <c r="CM146" s="24">
        <v>0</v>
      </c>
      <c r="CN146" s="24">
        <v>0</v>
      </c>
      <c r="CO146" s="24">
        <v>0</v>
      </c>
      <c r="CP146" s="24">
        <v>0</v>
      </c>
    </row>
    <row r="147" spans="1:94" s="28" customFormat="1" x14ac:dyDescent="0.25">
      <c r="B147" s="29" t="s">
        <v>104</v>
      </c>
      <c r="D147" s="28">
        <v>27.9</v>
      </c>
      <c r="E147" s="28">
        <v>11.07</v>
      </c>
      <c r="F147" s="28">
        <v>49.63</v>
      </c>
      <c r="G147" s="28">
        <v>13.87</v>
      </c>
      <c r="H147" s="28">
        <v>115.37</v>
      </c>
      <c r="I147" s="28">
        <v>1000.43</v>
      </c>
      <c r="J147" s="28">
        <v>16.34</v>
      </c>
      <c r="K147" s="28">
        <v>7.36</v>
      </c>
      <c r="L147" s="28">
        <v>0.75</v>
      </c>
      <c r="M147" s="28">
        <v>0</v>
      </c>
      <c r="N147" s="28">
        <v>21.3</v>
      </c>
      <c r="O147" s="28">
        <v>80.66</v>
      </c>
      <c r="P147" s="28">
        <v>13.42</v>
      </c>
      <c r="Q147" s="28">
        <v>0</v>
      </c>
      <c r="R147" s="28">
        <v>0</v>
      </c>
      <c r="S147" s="28">
        <v>1.24</v>
      </c>
      <c r="T147" s="28">
        <v>8.82</v>
      </c>
      <c r="U147" s="28">
        <v>1571.66</v>
      </c>
      <c r="V147" s="28">
        <v>1103.1600000000001</v>
      </c>
      <c r="W147" s="28">
        <v>92.02</v>
      </c>
      <c r="X147" s="28">
        <v>163.83000000000001</v>
      </c>
      <c r="Y147" s="28">
        <v>439.16</v>
      </c>
      <c r="Z147" s="28">
        <v>7.69</v>
      </c>
      <c r="AA147" s="28">
        <v>39.5</v>
      </c>
      <c r="AB147" s="28">
        <v>1895.14</v>
      </c>
      <c r="AC147" s="28">
        <v>429.53</v>
      </c>
      <c r="AD147" s="28">
        <v>6.88</v>
      </c>
      <c r="AE147" s="28">
        <v>0.65</v>
      </c>
      <c r="AF147" s="28">
        <v>0.33</v>
      </c>
      <c r="AG147" s="28">
        <v>4.99</v>
      </c>
      <c r="AH147" s="28">
        <v>11.08</v>
      </c>
      <c r="AI147" s="28">
        <v>55.87</v>
      </c>
      <c r="AJ147" s="28">
        <v>0</v>
      </c>
      <c r="AK147" s="28">
        <v>635.41</v>
      </c>
      <c r="AL147" s="28">
        <v>541.84</v>
      </c>
      <c r="AM147" s="28">
        <v>1756.93</v>
      </c>
      <c r="AN147" s="28">
        <v>1467.49</v>
      </c>
      <c r="AO147" s="28">
        <v>524.04</v>
      </c>
      <c r="AP147" s="28">
        <v>952.96</v>
      </c>
      <c r="AQ147" s="28">
        <v>334.91</v>
      </c>
      <c r="AR147" s="28">
        <v>1163.1400000000001</v>
      </c>
      <c r="AS147" s="28">
        <v>1197.25</v>
      </c>
      <c r="AT147" s="28">
        <v>1657.6</v>
      </c>
      <c r="AU147" s="28">
        <v>1987.94</v>
      </c>
      <c r="AV147" s="28">
        <v>740.71</v>
      </c>
      <c r="AW147" s="28">
        <v>1198.7</v>
      </c>
      <c r="AX147" s="28">
        <v>5110.45</v>
      </c>
      <c r="AY147" s="28">
        <v>129.19999999999999</v>
      </c>
      <c r="AZ147" s="28">
        <v>1449.68</v>
      </c>
      <c r="BA147" s="28">
        <v>1109.8900000000001</v>
      </c>
      <c r="BB147" s="28">
        <v>838.28</v>
      </c>
      <c r="BC147" s="28">
        <v>460.61</v>
      </c>
      <c r="BD147" s="28">
        <v>0.25</v>
      </c>
      <c r="BE147" s="28">
        <v>0.11</v>
      </c>
      <c r="BF147" s="28">
        <v>0.06</v>
      </c>
      <c r="BG147" s="28">
        <v>0.14000000000000001</v>
      </c>
      <c r="BH147" s="28">
        <v>0.16</v>
      </c>
      <c r="BI147" s="28">
        <v>0.74</v>
      </c>
      <c r="BJ147" s="28">
        <v>0</v>
      </c>
      <c r="BK147" s="28">
        <v>3.07</v>
      </c>
      <c r="BL147" s="28">
        <v>0</v>
      </c>
      <c r="BM147" s="28">
        <v>1.08</v>
      </c>
      <c r="BN147" s="28">
        <v>0.04</v>
      </c>
      <c r="BO147" s="28">
        <v>7.0000000000000007E-2</v>
      </c>
      <c r="BP147" s="28">
        <v>0</v>
      </c>
      <c r="BQ147" s="28">
        <v>0.14000000000000001</v>
      </c>
      <c r="BR147" s="28">
        <v>0.23</v>
      </c>
      <c r="BS147" s="28">
        <v>4.75</v>
      </c>
      <c r="BT147" s="28">
        <v>0.01</v>
      </c>
      <c r="BU147" s="28">
        <v>0</v>
      </c>
      <c r="BV147" s="28">
        <v>7.45</v>
      </c>
      <c r="BW147" s="28">
        <v>0.09</v>
      </c>
      <c r="BX147" s="28">
        <v>0</v>
      </c>
      <c r="BY147" s="28">
        <v>0</v>
      </c>
      <c r="BZ147" s="28">
        <v>0</v>
      </c>
      <c r="CA147" s="28">
        <v>0</v>
      </c>
      <c r="CB147" s="28">
        <v>868.62</v>
      </c>
      <c r="CC147" s="28">
        <f>$I$147/$I$148*100</f>
        <v>64.155214539018459</v>
      </c>
      <c r="CD147" s="28">
        <v>355.36</v>
      </c>
      <c r="CF147" s="28">
        <v>0</v>
      </c>
      <c r="CG147" s="28">
        <v>0</v>
      </c>
      <c r="CH147" s="28">
        <v>0</v>
      </c>
      <c r="CI147" s="28">
        <v>0</v>
      </c>
      <c r="CJ147" s="28">
        <v>0</v>
      </c>
      <c r="CK147" s="28">
        <v>0</v>
      </c>
      <c r="CL147" s="28">
        <v>0</v>
      </c>
      <c r="CM147" s="28">
        <v>0</v>
      </c>
      <c r="CN147" s="28">
        <v>0</v>
      </c>
      <c r="CO147" s="28">
        <v>10</v>
      </c>
      <c r="CP147" s="28">
        <v>2.4</v>
      </c>
    </row>
    <row r="148" spans="1:94" s="28" customFormat="1" x14ac:dyDescent="0.25">
      <c r="B148" s="29" t="s">
        <v>105</v>
      </c>
      <c r="D148" s="28">
        <v>40.479999999999997</v>
      </c>
      <c r="E148" s="28">
        <v>14.09</v>
      </c>
      <c r="F148" s="28">
        <v>64.680000000000007</v>
      </c>
      <c r="G148" s="28">
        <v>15.74</v>
      </c>
      <c r="H148" s="28">
        <v>211.93</v>
      </c>
      <c r="I148" s="28">
        <v>1559.39</v>
      </c>
      <c r="J148" s="28">
        <v>25.8</v>
      </c>
      <c r="K148" s="28">
        <v>7.69</v>
      </c>
      <c r="L148" s="28">
        <v>0.75</v>
      </c>
      <c r="M148" s="28">
        <v>0</v>
      </c>
      <c r="N148" s="28">
        <v>54.78</v>
      </c>
      <c r="O148" s="28">
        <v>135.57</v>
      </c>
      <c r="P148" s="28">
        <v>21.58</v>
      </c>
      <c r="Q148" s="28">
        <v>0</v>
      </c>
      <c r="R148" s="28">
        <v>0</v>
      </c>
      <c r="S148" s="28">
        <v>2.74</v>
      </c>
      <c r="T148" s="28">
        <v>12.96</v>
      </c>
      <c r="U148" s="28">
        <v>2034.5</v>
      </c>
      <c r="V148" s="28">
        <v>1792.64</v>
      </c>
      <c r="W148" s="28">
        <v>269.72000000000003</v>
      </c>
      <c r="X148" s="28">
        <v>220.78</v>
      </c>
      <c r="Y148" s="28">
        <v>719.48</v>
      </c>
      <c r="Z148" s="28">
        <v>12.73</v>
      </c>
      <c r="AA148" s="28">
        <v>103.5</v>
      </c>
      <c r="AB148" s="28">
        <v>1991.14</v>
      </c>
      <c r="AC148" s="28">
        <v>526.73</v>
      </c>
      <c r="AD148" s="28">
        <v>8.36</v>
      </c>
      <c r="AE148" s="28">
        <v>0.86</v>
      </c>
      <c r="AF148" s="28">
        <v>0.55000000000000004</v>
      </c>
      <c r="AG148" s="28">
        <v>6.75</v>
      </c>
      <c r="AH148" s="28">
        <v>15.26</v>
      </c>
      <c r="AI148" s="28">
        <v>71.39</v>
      </c>
      <c r="AJ148" s="28">
        <v>0</v>
      </c>
      <c r="AK148" s="28">
        <v>941.6</v>
      </c>
      <c r="AL148" s="28">
        <v>852</v>
      </c>
      <c r="AM148" s="28">
        <v>2615.14</v>
      </c>
      <c r="AN148" s="28">
        <v>1996.49</v>
      </c>
      <c r="AO148" s="28">
        <v>740.4</v>
      </c>
      <c r="AP148" s="28">
        <v>1347.67</v>
      </c>
      <c r="AQ148" s="28">
        <v>493.35</v>
      </c>
      <c r="AR148" s="28">
        <v>1805.05</v>
      </c>
      <c r="AS148" s="28">
        <v>1580.99</v>
      </c>
      <c r="AT148" s="28">
        <v>2108.92</v>
      </c>
      <c r="AU148" s="28">
        <v>2623.37</v>
      </c>
      <c r="AV148" s="28">
        <v>951.66</v>
      </c>
      <c r="AW148" s="28">
        <v>1588.32</v>
      </c>
      <c r="AX148" s="28">
        <v>7548.97</v>
      </c>
      <c r="AY148" s="28">
        <v>129.19999999999999</v>
      </c>
      <c r="AZ148" s="28">
        <v>2497.9299999999998</v>
      </c>
      <c r="BA148" s="28">
        <v>1514.13</v>
      </c>
      <c r="BB148" s="28">
        <v>1290.22</v>
      </c>
      <c r="BC148" s="28">
        <v>682.82</v>
      </c>
      <c r="BD148" s="28">
        <v>0.63</v>
      </c>
      <c r="BE148" s="28">
        <v>0.28999999999999998</v>
      </c>
      <c r="BF148" s="28">
        <v>0.16</v>
      </c>
      <c r="BG148" s="28">
        <v>0.36</v>
      </c>
      <c r="BH148" s="28">
        <v>0.41</v>
      </c>
      <c r="BI148" s="28">
        <v>1.88</v>
      </c>
      <c r="BJ148" s="28">
        <v>0</v>
      </c>
      <c r="BK148" s="28">
        <v>6.32</v>
      </c>
      <c r="BL148" s="28">
        <v>0</v>
      </c>
      <c r="BM148" s="28">
        <v>2.0699999999999998</v>
      </c>
      <c r="BN148" s="28">
        <v>0.05</v>
      </c>
      <c r="BO148" s="28">
        <v>7.0000000000000007E-2</v>
      </c>
      <c r="BP148" s="28">
        <v>0</v>
      </c>
      <c r="BQ148" s="28">
        <v>0.36</v>
      </c>
      <c r="BR148" s="28">
        <v>0.56999999999999995</v>
      </c>
      <c r="BS148" s="28">
        <v>7.41</v>
      </c>
      <c r="BT148" s="28">
        <v>0.01</v>
      </c>
      <c r="BU148" s="28">
        <v>0</v>
      </c>
      <c r="BV148" s="28">
        <v>7.83</v>
      </c>
      <c r="BW148" s="28">
        <v>0.13</v>
      </c>
      <c r="BX148" s="28">
        <v>0</v>
      </c>
      <c r="BY148" s="28">
        <v>0</v>
      </c>
      <c r="BZ148" s="28">
        <v>0</v>
      </c>
      <c r="CA148" s="28">
        <v>0</v>
      </c>
      <c r="CB148" s="28">
        <v>1447.31</v>
      </c>
      <c r="CD148" s="28">
        <v>435.36</v>
      </c>
      <c r="CF148" s="28">
        <v>0</v>
      </c>
      <c r="CG148" s="28">
        <v>0</v>
      </c>
      <c r="CH148" s="28">
        <v>0</v>
      </c>
      <c r="CI148" s="28">
        <v>0</v>
      </c>
      <c r="CJ148" s="28">
        <v>0</v>
      </c>
      <c r="CK148" s="28">
        <v>0</v>
      </c>
      <c r="CL148" s="28">
        <v>0</v>
      </c>
      <c r="CM148" s="28">
        <v>0</v>
      </c>
      <c r="CN148" s="28">
        <v>0</v>
      </c>
      <c r="CO148" s="28">
        <v>25</v>
      </c>
      <c r="CP148" s="28">
        <v>3.03</v>
      </c>
    </row>
    <row r="149" spans="1:94" x14ac:dyDescent="0.25">
      <c r="B149" s="23" t="s">
        <v>153</v>
      </c>
    </row>
    <row r="150" spans="1:94" x14ac:dyDescent="0.25">
      <c r="B150" s="23" t="s">
        <v>89</v>
      </c>
    </row>
    <row r="151" spans="1:94" s="26" customFormat="1" ht="47.25" x14ac:dyDescent="0.25">
      <c r="A151" s="26" t="str">
        <f>"17/4"</f>
        <v>17/4</v>
      </c>
      <c r="B151" s="27" t="s">
        <v>154</v>
      </c>
      <c r="C151" s="31">
        <v>200</v>
      </c>
      <c r="D151" s="26">
        <v>6.24</v>
      </c>
      <c r="E151" s="26">
        <v>3.75</v>
      </c>
      <c r="F151" s="26">
        <v>8.14</v>
      </c>
      <c r="G151" s="26">
        <v>0.64</v>
      </c>
      <c r="H151" s="26">
        <v>33.020000000000003</v>
      </c>
      <c r="I151" s="26">
        <v>228.53123625000001</v>
      </c>
      <c r="J151" s="26">
        <v>5.59</v>
      </c>
      <c r="K151" s="26">
        <v>0.14000000000000001</v>
      </c>
      <c r="L151" s="26">
        <v>0</v>
      </c>
      <c r="M151" s="26">
        <v>0</v>
      </c>
      <c r="N151" s="26">
        <v>11.54</v>
      </c>
      <c r="O151" s="26">
        <v>20.52</v>
      </c>
      <c r="P151" s="26">
        <v>0.96</v>
      </c>
      <c r="Q151" s="26">
        <v>0</v>
      </c>
      <c r="R151" s="26">
        <v>0</v>
      </c>
      <c r="S151" s="26">
        <v>0.13</v>
      </c>
      <c r="T151" s="26">
        <v>2.52</v>
      </c>
      <c r="U151" s="26">
        <v>552.25</v>
      </c>
      <c r="V151" s="26">
        <v>207.76</v>
      </c>
      <c r="W151" s="26">
        <v>144.76</v>
      </c>
      <c r="X151" s="26">
        <v>33.85</v>
      </c>
      <c r="Y151" s="26">
        <v>154.62</v>
      </c>
      <c r="Z151" s="26">
        <v>0.66</v>
      </c>
      <c r="AA151" s="26">
        <v>30.3</v>
      </c>
      <c r="AB151" s="26">
        <v>27.4</v>
      </c>
      <c r="AC151" s="26">
        <v>56.59</v>
      </c>
      <c r="AD151" s="26">
        <v>0.18</v>
      </c>
      <c r="AE151" s="26">
        <v>0.09</v>
      </c>
      <c r="AF151" s="26">
        <v>0.17</v>
      </c>
      <c r="AG151" s="26">
        <v>0.52</v>
      </c>
      <c r="AH151" s="26">
        <v>2.2799999999999998</v>
      </c>
      <c r="AI151" s="26">
        <v>0.66</v>
      </c>
      <c r="AJ151" s="26">
        <v>0</v>
      </c>
      <c r="AK151" s="26">
        <v>197.82</v>
      </c>
      <c r="AL151" s="26">
        <v>195.37</v>
      </c>
      <c r="AM151" s="26">
        <v>642.79999999999995</v>
      </c>
      <c r="AN151" s="26">
        <v>351.76</v>
      </c>
      <c r="AO151" s="26">
        <v>156.15</v>
      </c>
      <c r="AP151" s="26">
        <v>252.57</v>
      </c>
      <c r="AQ151" s="26">
        <v>94.95</v>
      </c>
      <c r="AR151" s="26">
        <v>317.63</v>
      </c>
      <c r="AS151" s="26">
        <v>209.8</v>
      </c>
      <c r="AT151" s="26">
        <v>146.35</v>
      </c>
      <c r="AU151" s="26">
        <v>182.54</v>
      </c>
      <c r="AV151" s="26">
        <v>65.62</v>
      </c>
      <c r="AW151" s="26">
        <v>96.59</v>
      </c>
      <c r="AX151" s="26">
        <v>506.78</v>
      </c>
      <c r="AY151" s="26">
        <v>0</v>
      </c>
      <c r="AZ151" s="26">
        <v>165.68</v>
      </c>
      <c r="BA151" s="26">
        <v>151.81</v>
      </c>
      <c r="BB151" s="26">
        <v>327.10000000000002</v>
      </c>
      <c r="BC151" s="26">
        <v>79.16</v>
      </c>
      <c r="BD151" s="26">
        <v>0.15</v>
      </c>
      <c r="BE151" s="26">
        <v>7.0000000000000007E-2</v>
      </c>
      <c r="BF151" s="26">
        <v>0.04</v>
      </c>
      <c r="BG151" s="26">
        <v>0.08</v>
      </c>
      <c r="BH151" s="26">
        <v>0.09</v>
      </c>
      <c r="BI151" s="26">
        <v>0.44</v>
      </c>
      <c r="BJ151" s="26">
        <v>0</v>
      </c>
      <c r="BK151" s="26">
        <v>1.27</v>
      </c>
      <c r="BL151" s="26">
        <v>0</v>
      </c>
      <c r="BM151" s="26">
        <v>0.39</v>
      </c>
      <c r="BN151" s="26">
        <v>0</v>
      </c>
      <c r="BO151" s="26">
        <v>0</v>
      </c>
      <c r="BP151" s="26">
        <v>0</v>
      </c>
      <c r="BQ151" s="26">
        <v>0.08</v>
      </c>
      <c r="BR151" s="26">
        <v>0.13</v>
      </c>
      <c r="BS151" s="26">
        <v>1.1100000000000001</v>
      </c>
      <c r="BT151" s="26">
        <v>0</v>
      </c>
      <c r="BU151" s="26">
        <v>0</v>
      </c>
      <c r="BV151" s="26">
        <v>0.34</v>
      </c>
      <c r="BW151" s="26">
        <v>0.01</v>
      </c>
      <c r="BX151" s="26">
        <v>0</v>
      </c>
      <c r="BY151" s="26">
        <v>0</v>
      </c>
      <c r="BZ151" s="26">
        <v>0</v>
      </c>
      <c r="CA151" s="26">
        <v>0</v>
      </c>
      <c r="CB151" s="26">
        <v>206.33</v>
      </c>
      <c r="CD151" s="26">
        <v>34.869999999999997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6.25</v>
      </c>
      <c r="CP151" s="26">
        <v>1.25</v>
      </c>
    </row>
    <row r="152" spans="1:94" s="26" customFormat="1" x14ac:dyDescent="0.25">
      <c r="A152" s="26" t="str">
        <f>""</f>
        <v/>
      </c>
      <c r="B152" s="27" t="s">
        <v>117</v>
      </c>
      <c r="C152" s="26" t="str">
        <f>"100"</f>
        <v>100</v>
      </c>
      <c r="D152" s="26">
        <v>0.03</v>
      </c>
      <c r="E152" s="26">
        <v>0</v>
      </c>
      <c r="F152" s="26">
        <v>0.02</v>
      </c>
      <c r="G152" s="26">
        <v>0</v>
      </c>
      <c r="H152" s="26">
        <v>0</v>
      </c>
      <c r="I152" s="26">
        <v>0.30369041000000002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26">
        <v>0</v>
      </c>
      <c r="AL152" s="26">
        <v>0</v>
      </c>
      <c r="AM152" s="26">
        <v>0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D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</row>
    <row r="153" spans="1:94" s="26" customFormat="1" ht="31.5" x14ac:dyDescent="0.25">
      <c r="A153" s="26" t="str">
        <f>"32/10"</f>
        <v>32/10</v>
      </c>
      <c r="B153" s="27" t="s">
        <v>134</v>
      </c>
      <c r="C153" s="26" t="str">
        <f>"200"</f>
        <v>200</v>
      </c>
      <c r="D153" s="26">
        <v>2.84</v>
      </c>
      <c r="E153" s="26">
        <v>2.84</v>
      </c>
      <c r="F153" s="26">
        <v>3.19</v>
      </c>
      <c r="G153" s="26">
        <v>0</v>
      </c>
      <c r="H153" s="26">
        <v>14.83</v>
      </c>
      <c r="I153" s="26">
        <v>95.887190399999994</v>
      </c>
      <c r="J153" s="26">
        <v>2</v>
      </c>
      <c r="K153" s="26">
        <v>0</v>
      </c>
      <c r="L153" s="26">
        <v>0</v>
      </c>
      <c r="M153" s="26">
        <v>0</v>
      </c>
      <c r="N153" s="26">
        <v>14.39</v>
      </c>
      <c r="O153" s="26">
        <v>0</v>
      </c>
      <c r="P153" s="26">
        <v>0.44</v>
      </c>
      <c r="Q153" s="26">
        <v>0</v>
      </c>
      <c r="R153" s="26">
        <v>0</v>
      </c>
      <c r="S153" s="26">
        <v>0.1</v>
      </c>
      <c r="T153" s="26">
        <v>0.71</v>
      </c>
      <c r="U153" s="26">
        <v>49.6</v>
      </c>
      <c r="V153" s="26">
        <v>144.84</v>
      </c>
      <c r="W153" s="26">
        <v>116.69</v>
      </c>
      <c r="X153" s="26">
        <v>13.3</v>
      </c>
      <c r="Y153" s="26">
        <v>83.7</v>
      </c>
      <c r="Z153" s="26">
        <v>0.13</v>
      </c>
      <c r="AA153" s="26">
        <v>20</v>
      </c>
      <c r="AB153" s="26">
        <v>9</v>
      </c>
      <c r="AC153" s="26">
        <v>22</v>
      </c>
      <c r="AD153" s="26">
        <v>0</v>
      </c>
      <c r="AE153" s="26">
        <v>0.03</v>
      </c>
      <c r="AF153" s="26">
        <v>0.14000000000000001</v>
      </c>
      <c r="AG153" s="26">
        <v>0.09</v>
      </c>
      <c r="AH153" s="26">
        <v>0.8</v>
      </c>
      <c r="AI153" s="26">
        <v>0.52</v>
      </c>
      <c r="AJ153" s="26">
        <v>0</v>
      </c>
      <c r="AK153" s="26">
        <v>159.74</v>
      </c>
      <c r="AL153" s="26">
        <v>157.78</v>
      </c>
      <c r="AM153" s="26">
        <v>270.48</v>
      </c>
      <c r="AN153" s="26">
        <v>217.56</v>
      </c>
      <c r="AO153" s="26">
        <v>72.52</v>
      </c>
      <c r="AP153" s="26">
        <v>127.4</v>
      </c>
      <c r="AQ153" s="26">
        <v>42.14</v>
      </c>
      <c r="AR153" s="26">
        <v>143.08000000000001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26">
        <v>0</v>
      </c>
      <c r="BB153" s="26">
        <v>180.32</v>
      </c>
      <c r="BC153" s="26">
        <v>25.48</v>
      </c>
      <c r="BD153" s="26">
        <v>0</v>
      </c>
      <c r="BE153" s="26">
        <v>0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198.41</v>
      </c>
      <c r="CD153" s="26">
        <v>21.5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10</v>
      </c>
      <c r="CP153" s="26">
        <v>0</v>
      </c>
    </row>
    <row r="154" spans="1:94" s="26" customFormat="1" x14ac:dyDescent="0.25">
      <c r="A154" s="26" t="str">
        <f>"-"</f>
        <v>-</v>
      </c>
      <c r="B154" s="27" t="s">
        <v>93</v>
      </c>
      <c r="C154" s="26" t="str">
        <f>"45"</f>
        <v>45</v>
      </c>
      <c r="D154" s="26">
        <v>2.98</v>
      </c>
      <c r="E154" s="26">
        <v>0</v>
      </c>
      <c r="F154" s="26">
        <v>0.3</v>
      </c>
      <c r="G154" s="26">
        <v>0.3</v>
      </c>
      <c r="H154" s="26">
        <v>21.11</v>
      </c>
      <c r="I154" s="26">
        <v>100.75545</v>
      </c>
      <c r="J154" s="26">
        <v>0</v>
      </c>
      <c r="K154" s="26">
        <v>0</v>
      </c>
      <c r="L154" s="26">
        <v>0</v>
      </c>
      <c r="M154" s="26">
        <v>0</v>
      </c>
      <c r="N154" s="26">
        <v>0.5</v>
      </c>
      <c r="O154" s="26">
        <v>20.52</v>
      </c>
      <c r="P154" s="26">
        <v>0.09</v>
      </c>
      <c r="Q154" s="26">
        <v>0</v>
      </c>
      <c r="R154" s="26">
        <v>0</v>
      </c>
      <c r="S154" s="26">
        <v>0</v>
      </c>
      <c r="T154" s="26">
        <v>0.81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229.03</v>
      </c>
      <c r="AN154" s="26">
        <v>75.95</v>
      </c>
      <c r="AO154" s="26">
        <v>45.02</v>
      </c>
      <c r="AP154" s="26">
        <v>90.05</v>
      </c>
      <c r="AQ154" s="26">
        <v>34.06</v>
      </c>
      <c r="AR154" s="26">
        <v>162.86000000000001</v>
      </c>
      <c r="AS154" s="26">
        <v>101.01</v>
      </c>
      <c r="AT154" s="26">
        <v>140.94</v>
      </c>
      <c r="AU154" s="26">
        <v>116.28</v>
      </c>
      <c r="AV154" s="26">
        <v>61.07</v>
      </c>
      <c r="AW154" s="26">
        <v>108.05</v>
      </c>
      <c r="AX154" s="26">
        <v>903.58</v>
      </c>
      <c r="AY154" s="26">
        <v>0</v>
      </c>
      <c r="AZ154" s="26">
        <v>294.41000000000003</v>
      </c>
      <c r="BA154" s="26">
        <v>128.02000000000001</v>
      </c>
      <c r="BB154" s="26">
        <v>84.96</v>
      </c>
      <c r="BC154" s="26">
        <v>67.34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0.04</v>
      </c>
      <c r="BL154" s="26">
        <v>0</v>
      </c>
      <c r="BM154" s="26">
        <v>0</v>
      </c>
      <c r="BN154" s="26">
        <v>0</v>
      </c>
      <c r="BO154" s="26">
        <v>0</v>
      </c>
      <c r="BP154" s="26">
        <v>0</v>
      </c>
      <c r="BQ154" s="26">
        <v>0</v>
      </c>
      <c r="BR154" s="26">
        <v>0</v>
      </c>
      <c r="BS154" s="26">
        <v>0.03</v>
      </c>
      <c r="BT154" s="26">
        <v>0</v>
      </c>
      <c r="BU154" s="26">
        <v>0</v>
      </c>
      <c r="BV154" s="26">
        <v>0.12</v>
      </c>
      <c r="BW154" s="26">
        <v>0.01</v>
      </c>
      <c r="BX154" s="26">
        <v>0</v>
      </c>
      <c r="BY154" s="26">
        <v>0</v>
      </c>
      <c r="BZ154" s="26">
        <v>0</v>
      </c>
      <c r="CA154" s="26">
        <v>0</v>
      </c>
      <c r="CB154" s="26">
        <v>17.600000000000001</v>
      </c>
      <c r="CD154" s="26">
        <v>0</v>
      </c>
      <c r="CF154" s="26">
        <v>0</v>
      </c>
      <c r="CG154" s="26">
        <v>0</v>
      </c>
      <c r="CH154" s="26">
        <v>0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0</v>
      </c>
      <c r="CP154" s="26">
        <v>0</v>
      </c>
    </row>
    <row r="155" spans="1:94" s="24" customFormat="1" x14ac:dyDescent="0.25">
      <c r="A155" s="24" t="str">
        <f>"-"</f>
        <v>-</v>
      </c>
      <c r="B155" s="25" t="s">
        <v>94</v>
      </c>
      <c r="C155" s="24" t="str">
        <f>"30"</f>
        <v>30</v>
      </c>
      <c r="D155" s="24">
        <v>1.98</v>
      </c>
      <c r="E155" s="24">
        <v>0</v>
      </c>
      <c r="F155" s="24">
        <v>0.36</v>
      </c>
      <c r="G155" s="24">
        <v>0.36</v>
      </c>
      <c r="H155" s="24">
        <v>12.51</v>
      </c>
      <c r="I155" s="24">
        <v>58.013999999999996</v>
      </c>
      <c r="J155" s="24">
        <v>0.06</v>
      </c>
      <c r="K155" s="24">
        <v>0</v>
      </c>
      <c r="L155" s="24">
        <v>0</v>
      </c>
      <c r="M155" s="24">
        <v>0</v>
      </c>
      <c r="N155" s="24">
        <v>0.36</v>
      </c>
      <c r="O155" s="24">
        <v>9.66</v>
      </c>
      <c r="P155" s="24">
        <v>2.4900000000000002</v>
      </c>
      <c r="Q155" s="24">
        <v>0</v>
      </c>
      <c r="R155" s="24">
        <v>0</v>
      </c>
      <c r="S155" s="24">
        <v>0.3</v>
      </c>
      <c r="T155" s="24">
        <v>0.75</v>
      </c>
      <c r="U155" s="24">
        <v>183</v>
      </c>
      <c r="V155" s="24">
        <v>73.5</v>
      </c>
      <c r="W155" s="24">
        <v>10.5</v>
      </c>
      <c r="X155" s="24">
        <v>14.1</v>
      </c>
      <c r="Y155" s="24">
        <v>47.4</v>
      </c>
      <c r="Z155" s="24">
        <v>1.17</v>
      </c>
      <c r="AA155" s="24">
        <v>0</v>
      </c>
      <c r="AB155" s="24">
        <v>1.5</v>
      </c>
      <c r="AC155" s="24">
        <v>0.3</v>
      </c>
      <c r="AD155" s="24">
        <v>0.42</v>
      </c>
      <c r="AE155" s="24">
        <v>0.05</v>
      </c>
      <c r="AF155" s="24">
        <v>0.02</v>
      </c>
      <c r="AG155" s="24">
        <v>0.21</v>
      </c>
      <c r="AH155" s="24">
        <v>0.6</v>
      </c>
      <c r="AI155" s="24">
        <v>0</v>
      </c>
      <c r="AJ155" s="24">
        <v>0</v>
      </c>
      <c r="AK155" s="24">
        <v>0</v>
      </c>
      <c r="AL155" s="24">
        <v>0</v>
      </c>
      <c r="AM155" s="24">
        <v>128.1</v>
      </c>
      <c r="AN155" s="24">
        <v>66.900000000000006</v>
      </c>
      <c r="AO155" s="24">
        <v>27.9</v>
      </c>
      <c r="AP155" s="24">
        <v>59.4</v>
      </c>
      <c r="AQ155" s="24">
        <v>24</v>
      </c>
      <c r="AR155" s="24">
        <v>111.3</v>
      </c>
      <c r="AS155" s="24">
        <v>89.1</v>
      </c>
      <c r="AT155" s="24">
        <v>87.3</v>
      </c>
      <c r="AU155" s="24">
        <v>139.19999999999999</v>
      </c>
      <c r="AV155" s="24">
        <v>37.200000000000003</v>
      </c>
      <c r="AW155" s="24">
        <v>93</v>
      </c>
      <c r="AX155" s="24">
        <v>458.7</v>
      </c>
      <c r="AY155" s="24">
        <v>0</v>
      </c>
      <c r="AZ155" s="24">
        <v>157.80000000000001</v>
      </c>
      <c r="BA155" s="24">
        <v>87.3</v>
      </c>
      <c r="BB155" s="24">
        <v>54</v>
      </c>
      <c r="BC155" s="24">
        <v>39</v>
      </c>
      <c r="BD155" s="24">
        <v>0</v>
      </c>
      <c r="BE155" s="24">
        <v>0</v>
      </c>
      <c r="BF155" s="24">
        <v>0</v>
      </c>
      <c r="BG155" s="24">
        <v>0</v>
      </c>
      <c r="BH155" s="24">
        <v>0</v>
      </c>
      <c r="BI155" s="24">
        <v>0</v>
      </c>
      <c r="BJ155" s="24">
        <v>0</v>
      </c>
      <c r="BK155" s="24">
        <v>0.04</v>
      </c>
      <c r="BL155" s="24">
        <v>0</v>
      </c>
      <c r="BM155" s="24">
        <v>0</v>
      </c>
      <c r="BN155" s="24">
        <v>0.01</v>
      </c>
      <c r="BO155" s="24">
        <v>0</v>
      </c>
      <c r="BP155" s="24">
        <v>0</v>
      </c>
      <c r="BQ155" s="24">
        <v>0</v>
      </c>
      <c r="BR155" s="24">
        <v>0</v>
      </c>
      <c r="BS155" s="24">
        <v>0.03</v>
      </c>
      <c r="BT155" s="24">
        <v>0</v>
      </c>
      <c r="BU155" s="24">
        <v>0</v>
      </c>
      <c r="BV155" s="24">
        <v>0.14000000000000001</v>
      </c>
      <c r="BW155" s="24">
        <v>0.02</v>
      </c>
      <c r="BX155" s="24">
        <v>0</v>
      </c>
      <c r="BY155" s="24">
        <v>0</v>
      </c>
      <c r="BZ155" s="24">
        <v>0</v>
      </c>
      <c r="CA155" s="24">
        <v>0</v>
      </c>
      <c r="CB155" s="24">
        <v>14.1</v>
      </c>
      <c r="CD155" s="24">
        <v>0.25</v>
      </c>
      <c r="CF155" s="24">
        <v>0</v>
      </c>
      <c r="CG155" s="24">
        <v>0</v>
      </c>
      <c r="CH155" s="24">
        <v>0</v>
      </c>
      <c r="CI155" s="24">
        <v>0</v>
      </c>
      <c r="CJ155" s="24">
        <v>0</v>
      </c>
      <c r="CK155" s="24">
        <v>0</v>
      </c>
      <c r="CL155" s="24">
        <v>0</v>
      </c>
      <c r="CM155" s="24">
        <v>0</v>
      </c>
      <c r="CN155" s="24">
        <v>0</v>
      </c>
      <c r="CO155" s="24">
        <v>0</v>
      </c>
      <c r="CP155" s="24">
        <v>0</v>
      </c>
    </row>
    <row r="156" spans="1:94" s="28" customFormat="1" x14ac:dyDescent="0.25">
      <c r="B156" s="29" t="s">
        <v>95</v>
      </c>
      <c r="D156" s="28">
        <v>14.07</v>
      </c>
      <c r="E156" s="28">
        <v>6.59</v>
      </c>
      <c r="F156" s="28">
        <v>12</v>
      </c>
      <c r="G156" s="28">
        <v>1.3</v>
      </c>
      <c r="H156" s="28">
        <v>81.459999999999994</v>
      </c>
      <c r="I156" s="28">
        <v>483.49</v>
      </c>
      <c r="J156" s="28">
        <v>7.65</v>
      </c>
      <c r="K156" s="28">
        <v>0.14000000000000001</v>
      </c>
      <c r="L156" s="28">
        <v>0</v>
      </c>
      <c r="M156" s="28">
        <v>0</v>
      </c>
      <c r="N156" s="28">
        <v>26.78</v>
      </c>
      <c r="O156" s="28">
        <v>50.7</v>
      </c>
      <c r="P156" s="28">
        <v>3.99</v>
      </c>
      <c r="Q156" s="28">
        <v>0</v>
      </c>
      <c r="R156" s="28">
        <v>0</v>
      </c>
      <c r="S156" s="28">
        <v>0.53</v>
      </c>
      <c r="T156" s="28">
        <v>4.79</v>
      </c>
      <c r="U156" s="28">
        <v>784.85</v>
      </c>
      <c r="V156" s="28">
        <v>426.09</v>
      </c>
      <c r="W156" s="28">
        <v>271.95</v>
      </c>
      <c r="X156" s="28">
        <v>61.25</v>
      </c>
      <c r="Y156" s="28">
        <v>285.72000000000003</v>
      </c>
      <c r="Z156" s="28">
        <v>1.95</v>
      </c>
      <c r="AA156" s="28">
        <v>50.3</v>
      </c>
      <c r="AB156" s="28">
        <v>37.9</v>
      </c>
      <c r="AC156" s="28">
        <v>78.89</v>
      </c>
      <c r="AD156" s="28">
        <v>0.6</v>
      </c>
      <c r="AE156" s="28">
        <v>0.18</v>
      </c>
      <c r="AF156" s="28">
        <v>0.33</v>
      </c>
      <c r="AG156" s="28">
        <v>0.82</v>
      </c>
      <c r="AH156" s="28">
        <v>3.68</v>
      </c>
      <c r="AI156" s="28">
        <v>1.18</v>
      </c>
      <c r="AJ156" s="28">
        <v>0</v>
      </c>
      <c r="AK156" s="28">
        <v>357.56</v>
      </c>
      <c r="AL156" s="28">
        <v>353.15</v>
      </c>
      <c r="AM156" s="28">
        <v>1270.4000000000001</v>
      </c>
      <c r="AN156" s="28">
        <v>712.17</v>
      </c>
      <c r="AO156" s="28">
        <v>301.58999999999997</v>
      </c>
      <c r="AP156" s="28">
        <v>529.41</v>
      </c>
      <c r="AQ156" s="28">
        <v>195.15</v>
      </c>
      <c r="AR156" s="28">
        <v>734.87</v>
      </c>
      <c r="AS156" s="28">
        <v>399.9</v>
      </c>
      <c r="AT156" s="28">
        <v>374.59</v>
      </c>
      <c r="AU156" s="28">
        <v>438.01</v>
      </c>
      <c r="AV156" s="28">
        <v>163.9</v>
      </c>
      <c r="AW156" s="28">
        <v>297.64</v>
      </c>
      <c r="AX156" s="28">
        <v>1869.06</v>
      </c>
      <c r="AY156" s="28">
        <v>0</v>
      </c>
      <c r="AZ156" s="28">
        <v>617.88</v>
      </c>
      <c r="BA156" s="28">
        <v>367.13</v>
      </c>
      <c r="BB156" s="28">
        <v>646.37</v>
      </c>
      <c r="BC156" s="28">
        <v>210.98</v>
      </c>
      <c r="BD156" s="28">
        <v>0.15</v>
      </c>
      <c r="BE156" s="28">
        <v>7.0000000000000007E-2</v>
      </c>
      <c r="BF156" s="28">
        <v>0.04</v>
      </c>
      <c r="BG156" s="28">
        <v>0.08</v>
      </c>
      <c r="BH156" s="28">
        <v>0.09</v>
      </c>
      <c r="BI156" s="28">
        <v>0.44</v>
      </c>
      <c r="BJ156" s="28">
        <v>0</v>
      </c>
      <c r="BK156" s="28">
        <v>1.35</v>
      </c>
      <c r="BL156" s="28">
        <v>0</v>
      </c>
      <c r="BM156" s="28">
        <v>0.39</v>
      </c>
      <c r="BN156" s="28">
        <v>0.01</v>
      </c>
      <c r="BO156" s="28">
        <v>0</v>
      </c>
      <c r="BP156" s="28">
        <v>0</v>
      </c>
      <c r="BQ156" s="28">
        <v>0.08</v>
      </c>
      <c r="BR156" s="28">
        <v>0.14000000000000001</v>
      </c>
      <c r="BS156" s="28">
        <v>1.17</v>
      </c>
      <c r="BT156" s="28">
        <v>0</v>
      </c>
      <c r="BU156" s="28">
        <v>0</v>
      </c>
      <c r="BV156" s="28">
        <v>0.61</v>
      </c>
      <c r="BW156" s="28">
        <v>0.04</v>
      </c>
      <c r="BX156" s="28">
        <v>0</v>
      </c>
      <c r="BY156" s="28">
        <v>0</v>
      </c>
      <c r="BZ156" s="28">
        <v>0</v>
      </c>
      <c r="CA156" s="28">
        <v>0</v>
      </c>
      <c r="CB156" s="28">
        <v>436.44</v>
      </c>
      <c r="CC156" s="28">
        <f>$I$156/$I$165*100</f>
        <v>34.957486190242072</v>
      </c>
      <c r="CD156" s="28">
        <v>56.62</v>
      </c>
      <c r="CF156" s="28">
        <v>0</v>
      </c>
      <c r="CG156" s="28">
        <v>0</v>
      </c>
      <c r="CH156" s="28">
        <v>0</v>
      </c>
      <c r="CI156" s="28">
        <v>0</v>
      </c>
      <c r="CJ156" s="28">
        <v>0</v>
      </c>
      <c r="CK156" s="28">
        <v>0</v>
      </c>
      <c r="CL156" s="28">
        <v>0</v>
      </c>
      <c r="CM156" s="28">
        <v>0</v>
      </c>
      <c r="CN156" s="28">
        <v>0</v>
      </c>
      <c r="CO156" s="28">
        <v>16.25</v>
      </c>
      <c r="CP156" s="28">
        <v>1.25</v>
      </c>
    </row>
    <row r="157" spans="1:94" x14ac:dyDescent="0.25">
      <c r="B157" s="23" t="s">
        <v>96</v>
      </c>
    </row>
    <row r="158" spans="1:94" s="26" customFormat="1" ht="31.5" x14ac:dyDescent="0.25">
      <c r="A158" s="26" t="str">
        <f>"6/2"</f>
        <v>6/2</v>
      </c>
      <c r="B158" s="27" t="s">
        <v>111</v>
      </c>
      <c r="C158" s="26" t="str">
        <f>"250"</f>
        <v>250</v>
      </c>
      <c r="D158" s="26">
        <v>1.83</v>
      </c>
      <c r="E158" s="26">
        <v>0.13</v>
      </c>
      <c r="F158" s="26">
        <v>3.01</v>
      </c>
      <c r="G158" s="26">
        <v>2.68</v>
      </c>
      <c r="H158" s="26">
        <v>9.26</v>
      </c>
      <c r="I158" s="26">
        <v>68.439017499999991</v>
      </c>
      <c r="J158" s="26">
        <v>0.93</v>
      </c>
      <c r="K158" s="26">
        <v>1.63</v>
      </c>
      <c r="L158" s="26">
        <v>0</v>
      </c>
      <c r="M158" s="26">
        <v>0</v>
      </c>
      <c r="N158" s="26">
        <v>3.98</v>
      </c>
      <c r="O158" s="26">
        <v>3.5</v>
      </c>
      <c r="P158" s="26">
        <v>1.78</v>
      </c>
      <c r="Q158" s="26">
        <v>0</v>
      </c>
      <c r="R158" s="26">
        <v>0</v>
      </c>
      <c r="S158" s="26">
        <v>0.32</v>
      </c>
      <c r="T158" s="26">
        <v>1.39</v>
      </c>
      <c r="U158" s="26">
        <v>207.83</v>
      </c>
      <c r="V158" s="26">
        <v>321.2</v>
      </c>
      <c r="W158" s="26">
        <v>37.57</v>
      </c>
      <c r="X158" s="26">
        <v>19.11</v>
      </c>
      <c r="Y158" s="26">
        <v>39.630000000000003</v>
      </c>
      <c r="Z158" s="26">
        <v>0.63</v>
      </c>
      <c r="AA158" s="26">
        <v>4.5</v>
      </c>
      <c r="AB158" s="26">
        <v>1456.4</v>
      </c>
      <c r="AC158" s="26">
        <v>310.63</v>
      </c>
      <c r="AD158" s="26">
        <v>1.27</v>
      </c>
      <c r="AE158" s="26">
        <v>0.04</v>
      </c>
      <c r="AF158" s="26">
        <v>0.05</v>
      </c>
      <c r="AG158" s="26">
        <v>0.73</v>
      </c>
      <c r="AH158" s="26">
        <v>1.21</v>
      </c>
      <c r="AI158" s="26">
        <v>13.56</v>
      </c>
      <c r="AJ158" s="26">
        <v>0</v>
      </c>
      <c r="AK158" s="26">
        <v>0</v>
      </c>
      <c r="AL158" s="26">
        <v>0</v>
      </c>
      <c r="AM158" s="26">
        <v>60.72</v>
      </c>
      <c r="AN158" s="26">
        <v>59.9</v>
      </c>
      <c r="AO158" s="26">
        <v>16.829999999999998</v>
      </c>
      <c r="AP158" s="26">
        <v>43.12</v>
      </c>
      <c r="AQ158" s="26">
        <v>13.02</v>
      </c>
      <c r="AR158" s="26">
        <v>49.68</v>
      </c>
      <c r="AS158" s="26">
        <v>62.11</v>
      </c>
      <c r="AT158" s="26">
        <v>99.9</v>
      </c>
      <c r="AU158" s="26">
        <v>136.54</v>
      </c>
      <c r="AV158" s="26">
        <v>23.88</v>
      </c>
      <c r="AW158" s="26">
        <v>41.34</v>
      </c>
      <c r="AX158" s="26">
        <v>246.4</v>
      </c>
      <c r="AY158" s="26">
        <v>0</v>
      </c>
      <c r="AZ158" s="26">
        <v>45.94</v>
      </c>
      <c r="BA158" s="26">
        <v>45.66</v>
      </c>
      <c r="BB158" s="26">
        <v>41.83</v>
      </c>
      <c r="BC158" s="26">
        <v>17.91</v>
      </c>
      <c r="BD158" s="26">
        <v>0</v>
      </c>
      <c r="BE158" s="26">
        <v>0</v>
      </c>
      <c r="BF158" s="26">
        <v>0</v>
      </c>
      <c r="BG158" s="26">
        <v>0</v>
      </c>
      <c r="BH158" s="26">
        <v>0</v>
      </c>
      <c r="BI158" s="26">
        <v>0</v>
      </c>
      <c r="BJ158" s="26">
        <v>0</v>
      </c>
      <c r="BK158" s="26">
        <v>0.15</v>
      </c>
      <c r="BL158" s="26">
        <v>0</v>
      </c>
      <c r="BM158" s="26">
        <v>0.09</v>
      </c>
      <c r="BN158" s="26">
        <v>0.01</v>
      </c>
      <c r="BO158" s="26">
        <v>0.02</v>
      </c>
      <c r="BP158" s="26">
        <v>0</v>
      </c>
      <c r="BQ158" s="26">
        <v>0</v>
      </c>
      <c r="BR158" s="26">
        <v>0</v>
      </c>
      <c r="BS158" s="26">
        <v>0.56000000000000005</v>
      </c>
      <c r="BT158" s="26">
        <v>0</v>
      </c>
      <c r="BU158" s="26">
        <v>0</v>
      </c>
      <c r="BV158" s="26">
        <v>1.51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292.99</v>
      </c>
      <c r="CD158" s="26">
        <v>247.23</v>
      </c>
      <c r="CF158" s="26">
        <v>0</v>
      </c>
      <c r="CG158" s="26">
        <v>0</v>
      </c>
      <c r="CH158" s="26">
        <v>0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0.5</v>
      </c>
    </row>
    <row r="159" spans="1:94" s="26" customFormat="1" ht="31.5" x14ac:dyDescent="0.25">
      <c r="A159" s="26" t="str">
        <f>"46/3"</f>
        <v>46/3</v>
      </c>
      <c r="B159" s="27" t="s">
        <v>112</v>
      </c>
      <c r="C159" s="26" t="str">
        <f>"180"</f>
        <v>180</v>
      </c>
      <c r="D159" s="26">
        <v>6.36</v>
      </c>
      <c r="E159" s="26">
        <v>0.04</v>
      </c>
      <c r="F159" s="26">
        <v>3.57</v>
      </c>
      <c r="G159" s="26">
        <v>0.8</v>
      </c>
      <c r="H159" s="26">
        <v>40.93</v>
      </c>
      <c r="I159" s="26">
        <v>220.7282094</v>
      </c>
      <c r="J159" s="26">
        <v>2.2400000000000002</v>
      </c>
      <c r="K159" s="26">
        <v>0.1</v>
      </c>
      <c r="L159" s="26">
        <v>0</v>
      </c>
      <c r="M159" s="26">
        <v>0</v>
      </c>
      <c r="N159" s="26">
        <v>1.17</v>
      </c>
      <c r="O159" s="26">
        <v>37.700000000000003</v>
      </c>
      <c r="P159" s="26">
        <v>2.06</v>
      </c>
      <c r="Q159" s="26">
        <v>0</v>
      </c>
      <c r="R159" s="26">
        <v>0</v>
      </c>
      <c r="S159" s="26">
        <v>0</v>
      </c>
      <c r="T159" s="26">
        <v>0.82</v>
      </c>
      <c r="U159" s="26">
        <v>176.71</v>
      </c>
      <c r="V159" s="26">
        <v>67.47</v>
      </c>
      <c r="W159" s="26">
        <v>12.64</v>
      </c>
      <c r="X159" s="26">
        <v>8.61</v>
      </c>
      <c r="Y159" s="26">
        <v>47.79</v>
      </c>
      <c r="Z159" s="26">
        <v>0.87</v>
      </c>
      <c r="AA159" s="26">
        <v>10.8</v>
      </c>
      <c r="AB159" s="26">
        <v>10.8</v>
      </c>
      <c r="AC159" s="26">
        <v>20.25</v>
      </c>
      <c r="AD159" s="26">
        <v>0.96</v>
      </c>
      <c r="AE159" s="26">
        <v>0.08</v>
      </c>
      <c r="AF159" s="26">
        <v>0.02</v>
      </c>
      <c r="AG159" s="26">
        <v>0.59</v>
      </c>
      <c r="AH159" s="26">
        <v>1.78</v>
      </c>
      <c r="AI159" s="26">
        <v>0</v>
      </c>
      <c r="AJ159" s="26">
        <v>0</v>
      </c>
      <c r="AK159" s="26">
        <v>1.78</v>
      </c>
      <c r="AL159" s="26">
        <v>1.73</v>
      </c>
      <c r="AM159" s="26">
        <v>472.07</v>
      </c>
      <c r="AN159" s="26">
        <v>147.44999999999999</v>
      </c>
      <c r="AO159" s="26">
        <v>89.89</v>
      </c>
      <c r="AP159" s="26">
        <v>182.63</v>
      </c>
      <c r="AQ159" s="26">
        <v>59.92</v>
      </c>
      <c r="AR159" s="26">
        <v>292.87</v>
      </c>
      <c r="AS159" s="26">
        <v>193.67</v>
      </c>
      <c r="AT159" s="26">
        <v>233.51</v>
      </c>
      <c r="AU159" s="26">
        <v>200.31</v>
      </c>
      <c r="AV159" s="26">
        <v>117.69</v>
      </c>
      <c r="AW159" s="26">
        <v>204.66</v>
      </c>
      <c r="AX159" s="26">
        <v>1797.43</v>
      </c>
      <c r="AY159" s="26">
        <v>0</v>
      </c>
      <c r="AZ159" s="26">
        <v>566.38</v>
      </c>
      <c r="BA159" s="26">
        <v>293.38</v>
      </c>
      <c r="BB159" s="26">
        <v>147.32</v>
      </c>
      <c r="BC159" s="26">
        <v>116.63</v>
      </c>
      <c r="BD159" s="26">
        <v>0.11</v>
      </c>
      <c r="BE159" s="26">
        <v>0.05</v>
      </c>
      <c r="BF159" s="26">
        <v>0.03</v>
      </c>
      <c r="BG159" s="26">
        <v>0.06</v>
      </c>
      <c r="BH159" s="26">
        <v>7.0000000000000007E-2</v>
      </c>
      <c r="BI159" s="26">
        <v>0.31</v>
      </c>
      <c r="BJ159" s="26">
        <v>0</v>
      </c>
      <c r="BK159" s="26">
        <v>0.97</v>
      </c>
      <c r="BL159" s="26">
        <v>0</v>
      </c>
      <c r="BM159" s="26">
        <v>0.28000000000000003</v>
      </c>
      <c r="BN159" s="26">
        <v>0</v>
      </c>
      <c r="BO159" s="26">
        <v>0</v>
      </c>
      <c r="BP159" s="26">
        <v>0</v>
      </c>
      <c r="BQ159" s="26">
        <v>0.06</v>
      </c>
      <c r="BR159" s="26">
        <v>0.1</v>
      </c>
      <c r="BS159" s="26">
        <v>0.72</v>
      </c>
      <c r="BT159" s="26">
        <v>0</v>
      </c>
      <c r="BU159" s="26">
        <v>0</v>
      </c>
      <c r="BV159" s="26">
        <v>0.28999999999999998</v>
      </c>
      <c r="BW159" s="26">
        <v>0.01</v>
      </c>
      <c r="BX159" s="26">
        <v>0</v>
      </c>
      <c r="BY159" s="26">
        <v>0</v>
      </c>
      <c r="BZ159" s="26">
        <v>0</v>
      </c>
      <c r="CA159" s="26">
        <v>0</v>
      </c>
      <c r="CB159" s="26">
        <v>9.08</v>
      </c>
      <c r="CD159" s="26">
        <v>12.6</v>
      </c>
      <c r="CF159" s="26">
        <v>0</v>
      </c>
      <c r="CG159" s="26">
        <v>0</v>
      </c>
      <c r="CH159" s="26">
        <v>0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0</v>
      </c>
      <c r="CO159" s="26">
        <v>0</v>
      </c>
      <c r="CP159" s="26">
        <v>0.45</v>
      </c>
    </row>
    <row r="160" spans="1:94" s="26" customFormat="1" x14ac:dyDescent="0.25">
      <c r="A160" s="26" t="str">
        <f>"274"</f>
        <v>274</v>
      </c>
      <c r="B160" s="27" t="s">
        <v>155</v>
      </c>
      <c r="C160" s="26" t="str">
        <f>"100"</f>
        <v>100</v>
      </c>
      <c r="D160" s="26">
        <v>13.33</v>
      </c>
      <c r="E160" s="26">
        <v>11.24</v>
      </c>
      <c r="F160" s="26">
        <v>20.83</v>
      </c>
      <c r="G160" s="26">
        <v>11.77</v>
      </c>
      <c r="H160" s="26">
        <v>15.17</v>
      </c>
      <c r="I160" s="26">
        <v>297.94540087500002</v>
      </c>
      <c r="J160" s="26">
        <v>4.4000000000000004</v>
      </c>
      <c r="K160" s="26">
        <v>7.43</v>
      </c>
      <c r="L160" s="26">
        <v>0</v>
      </c>
      <c r="M160" s="26">
        <v>0</v>
      </c>
      <c r="N160" s="26">
        <v>3.94</v>
      </c>
      <c r="O160" s="26">
        <v>9.01</v>
      </c>
      <c r="P160" s="26">
        <v>2.21</v>
      </c>
      <c r="Q160" s="26">
        <v>0</v>
      </c>
      <c r="R160" s="26">
        <v>0</v>
      </c>
      <c r="S160" s="26">
        <v>0.26</v>
      </c>
      <c r="T160" s="26">
        <v>1.5</v>
      </c>
      <c r="U160" s="26">
        <v>110.44</v>
      </c>
      <c r="V160" s="26">
        <v>214.8</v>
      </c>
      <c r="W160" s="26">
        <v>42.6</v>
      </c>
      <c r="X160" s="26">
        <v>22</v>
      </c>
      <c r="Y160" s="26">
        <v>142.76</v>
      </c>
      <c r="Z160" s="26">
        <v>1.72</v>
      </c>
      <c r="AA160" s="26">
        <v>36.340000000000003</v>
      </c>
      <c r="AB160" s="26">
        <v>10.63</v>
      </c>
      <c r="AC160" s="26">
        <v>62.92</v>
      </c>
      <c r="AD160" s="26">
        <v>5.63</v>
      </c>
      <c r="AE160" s="26">
        <v>7.0000000000000007E-2</v>
      </c>
      <c r="AF160" s="26">
        <v>0.13</v>
      </c>
      <c r="AG160" s="26">
        <v>3.51</v>
      </c>
      <c r="AH160" s="26">
        <v>7.67</v>
      </c>
      <c r="AI160" s="26">
        <v>2.0699999999999998</v>
      </c>
      <c r="AJ160" s="26">
        <v>0</v>
      </c>
      <c r="AK160" s="26">
        <v>91.22</v>
      </c>
      <c r="AL160" s="26">
        <v>81.09</v>
      </c>
      <c r="AM160" s="26">
        <v>135.37</v>
      </c>
      <c r="AN160" s="26">
        <v>81.44</v>
      </c>
      <c r="AO160" s="26">
        <v>40.799999999999997</v>
      </c>
      <c r="AP160" s="26">
        <v>65.64</v>
      </c>
      <c r="AQ160" s="26">
        <v>23.04</v>
      </c>
      <c r="AR160" s="26">
        <v>88.43</v>
      </c>
      <c r="AS160" s="26">
        <v>75.36</v>
      </c>
      <c r="AT160" s="26">
        <v>91.52</v>
      </c>
      <c r="AU160" s="26">
        <v>114.38</v>
      </c>
      <c r="AV160" s="26">
        <v>39.64</v>
      </c>
      <c r="AW160" s="26">
        <v>57.57</v>
      </c>
      <c r="AX160" s="26">
        <v>366.89</v>
      </c>
      <c r="AY160" s="26">
        <v>0.94</v>
      </c>
      <c r="AZ160" s="26">
        <v>107.34</v>
      </c>
      <c r="BA160" s="26">
        <v>97.39</v>
      </c>
      <c r="BB160" s="26">
        <v>55.25</v>
      </c>
      <c r="BC160" s="26">
        <v>38.14</v>
      </c>
      <c r="BD160" s="26">
        <v>0</v>
      </c>
      <c r="BE160" s="26">
        <v>0</v>
      </c>
      <c r="BF160" s="26">
        <v>0</v>
      </c>
      <c r="BG160" s="26">
        <v>0</v>
      </c>
      <c r="BH160" s="26">
        <v>0</v>
      </c>
      <c r="BI160" s="26">
        <v>0</v>
      </c>
      <c r="BJ160" s="26">
        <v>0</v>
      </c>
      <c r="BK160" s="26">
        <v>0.64</v>
      </c>
      <c r="BL160" s="26">
        <v>0</v>
      </c>
      <c r="BM160" s="26">
        <v>0.41</v>
      </c>
      <c r="BN160" s="26">
        <v>0.03</v>
      </c>
      <c r="BO160" s="26">
        <v>7.0000000000000007E-2</v>
      </c>
      <c r="BP160" s="26">
        <v>0</v>
      </c>
      <c r="BQ160" s="26">
        <v>0</v>
      </c>
      <c r="BR160" s="26">
        <v>0</v>
      </c>
      <c r="BS160" s="26">
        <v>2.4</v>
      </c>
      <c r="BT160" s="26">
        <v>0</v>
      </c>
      <c r="BU160" s="26">
        <v>0</v>
      </c>
      <c r="BV160" s="26">
        <v>6.81</v>
      </c>
      <c r="BW160" s="26">
        <v>0</v>
      </c>
      <c r="BX160" s="26">
        <v>0</v>
      </c>
      <c r="BY160" s="26">
        <v>0</v>
      </c>
      <c r="BZ160" s="26">
        <v>0</v>
      </c>
      <c r="CA160" s="26">
        <v>0</v>
      </c>
      <c r="CB160" s="26">
        <v>92.94</v>
      </c>
      <c r="CD160" s="26">
        <v>38.11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</row>
    <row r="161" spans="1:94" s="26" customFormat="1" x14ac:dyDescent="0.25">
      <c r="A161" s="26" t="str">
        <f>"20"</f>
        <v>20</v>
      </c>
      <c r="B161" s="27" t="s">
        <v>156</v>
      </c>
      <c r="C161" s="26" t="str">
        <f>"200"</f>
        <v>200</v>
      </c>
      <c r="D161" s="26">
        <v>0</v>
      </c>
      <c r="E161" s="26">
        <v>0</v>
      </c>
      <c r="F161" s="26">
        <v>0</v>
      </c>
      <c r="G161" s="26">
        <v>0</v>
      </c>
      <c r="H161" s="26">
        <v>6.77</v>
      </c>
      <c r="I161" s="26">
        <v>27.75864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6.77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7.92</v>
      </c>
      <c r="V161" s="26">
        <v>0</v>
      </c>
      <c r="W161" s="26">
        <v>0.08</v>
      </c>
      <c r="X161" s="26">
        <v>0</v>
      </c>
      <c r="Y161" s="26">
        <v>0</v>
      </c>
      <c r="Z161" s="26">
        <v>0.01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6">
        <v>0</v>
      </c>
      <c r="AH161" s="26">
        <v>0</v>
      </c>
      <c r="AI161" s="26">
        <v>0</v>
      </c>
      <c r="AJ161" s="26">
        <v>0</v>
      </c>
      <c r="AK161" s="26">
        <v>0</v>
      </c>
      <c r="AL161" s="26">
        <v>0</v>
      </c>
      <c r="AM161" s="26">
        <v>0</v>
      </c>
      <c r="AN161" s="26">
        <v>0</v>
      </c>
      <c r="AO161" s="26">
        <v>0</v>
      </c>
      <c r="AP161" s="26">
        <v>0</v>
      </c>
      <c r="AQ161" s="26">
        <v>0</v>
      </c>
      <c r="AR161" s="26">
        <v>0</v>
      </c>
      <c r="AS161" s="26">
        <v>0</v>
      </c>
      <c r="AT161" s="26">
        <v>0</v>
      </c>
      <c r="AU161" s="26">
        <v>0</v>
      </c>
      <c r="AV161" s="26">
        <v>0</v>
      </c>
      <c r="AW161" s="26">
        <v>0</v>
      </c>
      <c r="AX161" s="26">
        <v>0</v>
      </c>
      <c r="AY161" s="26">
        <v>0</v>
      </c>
      <c r="AZ161" s="26">
        <v>0</v>
      </c>
      <c r="BA161" s="26">
        <v>0</v>
      </c>
      <c r="BB161" s="26">
        <v>0</v>
      </c>
      <c r="BC161" s="26">
        <v>0</v>
      </c>
      <c r="BD161" s="26">
        <v>0</v>
      </c>
      <c r="BE161" s="26">
        <v>0</v>
      </c>
      <c r="BF161" s="26">
        <v>0</v>
      </c>
      <c r="BG161" s="26">
        <v>0</v>
      </c>
      <c r="BH161" s="26">
        <v>0</v>
      </c>
      <c r="BI161" s="26">
        <v>0</v>
      </c>
      <c r="BJ161" s="26">
        <v>0</v>
      </c>
      <c r="BK161" s="26">
        <v>0</v>
      </c>
      <c r="BL161" s="26">
        <v>0</v>
      </c>
      <c r="BM161" s="26">
        <v>0</v>
      </c>
      <c r="BN161" s="26">
        <v>0</v>
      </c>
      <c r="BO161" s="26">
        <v>0</v>
      </c>
      <c r="BP161" s="26">
        <v>0</v>
      </c>
      <c r="BQ161" s="26">
        <v>0</v>
      </c>
      <c r="BR161" s="26">
        <v>0</v>
      </c>
      <c r="BS161" s="26">
        <v>0</v>
      </c>
      <c r="BT161" s="26">
        <v>0</v>
      </c>
      <c r="BU161" s="26">
        <v>0</v>
      </c>
      <c r="BV161" s="26">
        <v>0</v>
      </c>
      <c r="BW161" s="26">
        <v>0</v>
      </c>
      <c r="BX161" s="26">
        <v>0</v>
      </c>
      <c r="BY161" s="26">
        <v>0</v>
      </c>
      <c r="BZ161" s="26">
        <v>0</v>
      </c>
      <c r="CA161" s="26">
        <v>0</v>
      </c>
      <c r="CB161" s="26">
        <v>223.41</v>
      </c>
      <c r="CD161" s="26">
        <v>0</v>
      </c>
      <c r="CF161" s="26">
        <v>0</v>
      </c>
      <c r="CG161" s="26">
        <v>0</v>
      </c>
      <c r="CH161" s="26">
        <v>0</v>
      </c>
      <c r="CI161" s="26">
        <v>0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</row>
    <row r="162" spans="1:94" s="26" customFormat="1" x14ac:dyDescent="0.25">
      <c r="A162" s="26" t="str">
        <f>"-"</f>
        <v>-</v>
      </c>
      <c r="B162" s="27" t="s">
        <v>93</v>
      </c>
      <c r="C162" s="26" t="str">
        <f>"60"</f>
        <v>60</v>
      </c>
      <c r="D162" s="26">
        <v>3.97</v>
      </c>
      <c r="E162" s="26">
        <v>0</v>
      </c>
      <c r="F162" s="26">
        <v>0.39</v>
      </c>
      <c r="G162" s="26">
        <v>0.39</v>
      </c>
      <c r="H162" s="26">
        <v>28.14</v>
      </c>
      <c r="I162" s="26">
        <v>134.34059999999999</v>
      </c>
      <c r="J162" s="26">
        <v>0</v>
      </c>
      <c r="K162" s="26">
        <v>0</v>
      </c>
      <c r="L162" s="26">
        <v>0</v>
      </c>
      <c r="M162" s="26">
        <v>0</v>
      </c>
      <c r="N162" s="26">
        <v>0.66</v>
      </c>
      <c r="O162" s="26">
        <v>27.36</v>
      </c>
      <c r="P162" s="26">
        <v>0.12</v>
      </c>
      <c r="Q162" s="26">
        <v>0</v>
      </c>
      <c r="R162" s="26">
        <v>0</v>
      </c>
      <c r="S162" s="26">
        <v>0</v>
      </c>
      <c r="T162" s="26">
        <v>1.08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26">
        <v>305.37</v>
      </c>
      <c r="AN162" s="26">
        <v>101.27</v>
      </c>
      <c r="AO162" s="26">
        <v>60.03</v>
      </c>
      <c r="AP162" s="26">
        <v>120.06</v>
      </c>
      <c r="AQ162" s="26">
        <v>45.41</v>
      </c>
      <c r="AR162" s="26">
        <v>217.15</v>
      </c>
      <c r="AS162" s="26">
        <v>134.68</v>
      </c>
      <c r="AT162" s="26">
        <v>187.92</v>
      </c>
      <c r="AU162" s="26">
        <v>155.03</v>
      </c>
      <c r="AV162" s="26">
        <v>81.430000000000007</v>
      </c>
      <c r="AW162" s="26">
        <v>144.07</v>
      </c>
      <c r="AX162" s="26">
        <v>1204.78</v>
      </c>
      <c r="AY162" s="26">
        <v>0</v>
      </c>
      <c r="AZ162" s="26">
        <v>392.54</v>
      </c>
      <c r="BA162" s="26">
        <v>170.69</v>
      </c>
      <c r="BB162" s="26">
        <v>113.27</v>
      </c>
      <c r="BC162" s="26">
        <v>89.78</v>
      </c>
      <c r="BD162" s="26">
        <v>0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0.05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0.04</v>
      </c>
      <c r="BT162" s="26">
        <v>0</v>
      </c>
      <c r="BU162" s="26">
        <v>0</v>
      </c>
      <c r="BV162" s="26">
        <v>0.17</v>
      </c>
      <c r="BW162" s="26">
        <v>0.01</v>
      </c>
      <c r="BX162" s="26">
        <v>0</v>
      </c>
      <c r="BY162" s="26">
        <v>0</v>
      </c>
      <c r="BZ162" s="26">
        <v>0</v>
      </c>
      <c r="CA162" s="26">
        <v>0</v>
      </c>
      <c r="CB162" s="26">
        <v>23.46</v>
      </c>
      <c r="CD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</row>
    <row r="163" spans="1:94" s="24" customFormat="1" x14ac:dyDescent="0.25">
      <c r="A163" s="24" t="str">
        <f>"-"</f>
        <v>-</v>
      </c>
      <c r="B163" s="25" t="s">
        <v>94</v>
      </c>
      <c r="C163" s="24" t="str">
        <f>"40"</f>
        <v>40</v>
      </c>
      <c r="D163" s="24">
        <v>2.64</v>
      </c>
      <c r="E163" s="24">
        <v>0</v>
      </c>
      <c r="F163" s="24">
        <v>0.48</v>
      </c>
      <c r="G163" s="24">
        <v>0.48</v>
      </c>
      <c r="H163" s="24">
        <v>16.68</v>
      </c>
      <c r="I163" s="24">
        <v>77.352000000000004</v>
      </c>
      <c r="J163" s="24">
        <v>0.08</v>
      </c>
      <c r="K163" s="24">
        <v>0</v>
      </c>
      <c r="L163" s="24">
        <v>0</v>
      </c>
      <c r="M163" s="24">
        <v>0</v>
      </c>
      <c r="N163" s="24">
        <v>0.48</v>
      </c>
      <c r="O163" s="24">
        <v>12.88</v>
      </c>
      <c r="P163" s="24">
        <v>3.32</v>
      </c>
      <c r="Q163" s="24">
        <v>0</v>
      </c>
      <c r="R163" s="24">
        <v>0</v>
      </c>
      <c r="S163" s="24">
        <v>0.4</v>
      </c>
      <c r="T163" s="24">
        <v>1</v>
      </c>
      <c r="U163" s="24">
        <v>244</v>
      </c>
      <c r="V163" s="24">
        <v>98</v>
      </c>
      <c r="W163" s="24">
        <v>14</v>
      </c>
      <c r="X163" s="24">
        <v>18.8</v>
      </c>
      <c r="Y163" s="24">
        <v>63.2</v>
      </c>
      <c r="Z163" s="24">
        <v>1.56</v>
      </c>
      <c r="AA163" s="24">
        <v>0</v>
      </c>
      <c r="AB163" s="24">
        <v>2</v>
      </c>
      <c r="AC163" s="24">
        <v>0.4</v>
      </c>
      <c r="AD163" s="24">
        <v>0.56000000000000005</v>
      </c>
      <c r="AE163" s="24">
        <v>7.0000000000000007E-2</v>
      </c>
      <c r="AF163" s="24">
        <v>0.03</v>
      </c>
      <c r="AG163" s="24">
        <v>0.28000000000000003</v>
      </c>
      <c r="AH163" s="24">
        <v>0.8</v>
      </c>
      <c r="AI163" s="24">
        <v>0</v>
      </c>
      <c r="AJ163" s="24">
        <v>0</v>
      </c>
      <c r="AK163" s="24">
        <v>0</v>
      </c>
      <c r="AL163" s="24">
        <v>0</v>
      </c>
      <c r="AM163" s="24">
        <v>170.8</v>
      </c>
      <c r="AN163" s="24">
        <v>89.2</v>
      </c>
      <c r="AO163" s="24">
        <v>37.200000000000003</v>
      </c>
      <c r="AP163" s="24">
        <v>79.2</v>
      </c>
      <c r="AQ163" s="24">
        <v>32</v>
      </c>
      <c r="AR163" s="24">
        <v>148.4</v>
      </c>
      <c r="AS163" s="24">
        <v>118.8</v>
      </c>
      <c r="AT163" s="24">
        <v>116.4</v>
      </c>
      <c r="AU163" s="24">
        <v>185.6</v>
      </c>
      <c r="AV163" s="24">
        <v>49.6</v>
      </c>
      <c r="AW163" s="24">
        <v>124</v>
      </c>
      <c r="AX163" s="24">
        <v>611.6</v>
      </c>
      <c r="AY163" s="24">
        <v>0</v>
      </c>
      <c r="AZ163" s="24">
        <v>210.4</v>
      </c>
      <c r="BA163" s="24">
        <v>116.4</v>
      </c>
      <c r="BB163" s="24">
        <v>72</v>
      </c>
      <c r="BC163" s="24">
        <v>52</v>
      </c>
      <c r="BD163" s="24">
        <v>0</v>
      </c>
      <c r="BE163" s="24">
        <v>0</v>
      </c>
      <c r="BF163" s="24">
        <v>0</v>
      </c>
      <c r="BG163" s="24">
        <v>0</v>
      </c>
      <c r="BH163" s="24">
        <v>0</v>
      </c>
      <c r="BI163" s="24">
        <v>0</v>
      </c>
      <c r="BJ163" s="24">
        <v>0</v>
      </c>
      <c r="BK163" s="24">
        <v>0.06</v>
      </c>
      <c r="BL163" s="24">
        <v>0</v>
      </c>
      <c r="BM163" s="24">
        <v>0</v>
      </c>
      <c r="BN163" s="24">
        <v>0.01</v>
      </c>
      <c r="BO163" s="24">
        <v>0</v>
      </c>
      <c r="BP163" s="24">
        <v>0</v>
      </c>
      <c r="BQ163" s="24">
        <v>0</v>
      </c>
      <c r="BR163" s="24">
        <v>0</v>
      </c>
      <c r="BS163" s="24">
        <v>0.04</v>
      </c>
      <c r="BT163" s="24">
        <v>0</v>
      </c>
      <c r="BU163" s="24">
        <v>0</v>
      </c>
      <c r="BV163" s="24">
        <v>0.19</v>
      </c>
      <c r="BW163" s="24">
        <v>0.03</v>
      </c>
      <c r="BX163" s="24">
        <v>0</v>
      </c>
      <c r="BY163" s="24">
        <v>0</v>
      </c>
      <c r="BZ163" s="24">
        <v>0</v>
      </c>
      <c r="CA163" s="24">
        <v>0</v>
      </c>
      <c r="CB163" s="24">
        <v>18.8</v>
      </c>
      <c r="CD163" s="24">
        <v>0.33</v>
      </c>
      <c r="CF163" s="24">
        <v>0</v>
      </c>
      <c r="CG163" s="24">
        <v>0</v>
      </c>
      <c r="CH163" s="24">
        <v>0</v>
      </c>
      <c r="CI163" s="24">
        <v>0</v>
      </c>
      <c r="CJ163" s="24">
        <v>0</v>
      </c>
      <c r="CK163" s="24">
        <v>0</v>
      </c>
      <c r="CL163" s="24">
        <v>0</v>
      </c>
      <c r="CM163" s="24">
        <v>0</v>
      </c>
      <c r="CN163" s="24">
        <v>0</v>
      </c>
      <c r="CO163" s="24">
        <v>0</v>
      </c>
      <c r="CP163" s="24">
        <v>0</v>
      </c>
    </row>
    <row r="164" spans="1:94" s="28" customFormat="1" x14ac:dyDescent="0.25">
      <c r="B164" s="29" t="s">
        <v>104</v>
      </c>
      <c r="D164" s="28">
        <v>28.73</v>
      </c>
      <c r="E164" s="28">
        <v>11.4</v>
      </c>
      <c r="F164" s="28">
        <v>28.89</v>
      </c>
      <c r="G164" s="28">
        <v>16.71</v>
      </c>
      <c r="H164" s="28">
        <v>134.35</v>
      </c>
      <c r="I164" s="28">
        <v>899.58</v>
      </c>
      <c r="J164" s="28">
        <v>7.81</v>
      </c>
      <c r="K164" s="28">
        <v>9.15</v>
      </c>
      <c r="L164" s="28">
        <v>0</v>
      </c>
      <c r="M164" s="28">
        <v>0</v>
      </c>
      <c r="N164" s="28">
        <v>23.73</v>
      </c>
      <c r="O164" s="28">
        <v>98.43</v>
      </c>
      <c r="P164" s="28">
        <v>12.2</v>
      </c>
      <c r="Q164" s="28">
        <v>0</v>
      </c>
      <c r="R164" s="28">
        <v>0</v>
      </c>
      <c r="S164" s="28">
        <v>2.1800000000000002</v>
      </c>
      <c r="T164" s="28">
        <v>6.54</v>
      </c>
      <c r="U164" s="28">
        <v>785.9</v>
      </c>
      <c r="V164" s="28">
        <v>1118.46</v>
      </c>
      <c r="W164" s="28">
        <v>130.88999999999999</v>
      </c>
      <c r="X164" s="28">
        <v>82.01</v>
      </c>
      <c r="Y164" s="28">
        <v>309.87</v>
      </c>
      <c r="Z164" s="28">
        <v>8.1</v>
      </c>
      <c r="AA164" s="28">
        <v>51.64</v>
      </c>
      <c r="AB164" s="28">
        <v>1524.83</v>
      </c>
      <c r="AC164" s="28">
        <v>401.69</v>
      </c>
      <c r="AD164" s="28">
        <v>8.7200000000000006</v>
      </c>
      <c r="AE164" s="28">
        <v>0.3</v>
      </c>
      <c r="AF164" s="28">
        <v>0.26</v>
      </c>
      <c r="AG164" s="28">
        <v>5.57</v>
      </c>
      <c r="AH164" s="28">
        <v>12.06</v>
      </c>
      <c r="AI164" s="28">
        <v>30.63</v>
      </c>
      <c r="AJ164" s="28">
        <v>0</v>
      </c>
      <c r="AK164" s="28">
        <v>93</v>
      </c>
      <c r="AL164" s="28">
        <v>82.83</v>
      </c>
      <c r="AM164" s="28">
        <v>1172.83</v>
      </c>
      <c r="AN164" s="28">
        <v>506.26</v>
      </c>
      <c r="AO164" s="28">
        <v>249.24</v>
      </c>
      <c r="AP164" s="28">
        <v>507.15</v>
      </c>
      <c r="AQ164" s="28">
        <v>177.89</v>
      </c>
      <c r="AR164" s="28">
        <v>810.03</v>
      </c>
      <c r="AS164" s="28">
        <v>610.11</v>
      </c>
      <c r="AT164" s="28">
        <v>744.25</v>
      </c>
      <c r="AU164" s="28">
        <v>908.85</v>
      </c>
      <c r="AV164" s="28">
        <v>322.73</v>
      </c>
      <c r="AW164" s="28">
        <v>592.64</v>
      </c>
      <c r="AX164" s="28">
        <v>4290.09</v>
      </c>
      <c r="AY164" s="28">
        <v>0.94</v>
      </c>
      <c r="AZ164" s="28">
        <v>1342.11</v>
      </c>
      <c r="BA164" s="28">
        <v>747.52</v>
      </c>
      <c r="BB164" s="28">
        <v>438.68</v>
      </c>
      <c r="BC164" s="28">
        <v>321.95999999999998</v>
      </c>
      <c r="BD164" s="28">
        <v>0.11</v>
      </c>
      <c r="BE164" s="28">
        <v>0.05</v>
      </c>
      <c r="BF164" s="28">
        <v>0.03</v>
      </c>
      <c r="BG164" s="28">
        <v>0.06</v>
      </c>
      <c r="BH164" s="28">
        <v>7.0000000000000007E-2</v>
      </c>
      <c r="BI164" s="28">
        <v>0.32</v>
      </c>
      <c r="BJ164" s="28">
        <v>0</v>
      </c>
      <c r="BK164" s="28">
        <v>1.87</v>
      </c>
      <c r="BL164" s="28">
        <v>0</v>
      </c>
      <c r="BM164" s="28">
        <v>0.79</v>
      </c>
      <c r="BN164" s="28">
        <v>0.04</v>
      </c>
      <c r="BO164" s="28">
        <v>0.09</v>
      </c>
      <c r="BP164" s="28">
        <v>0</v>
      </c>
      <c r="BQ164" s="28">
        <v>0.06</v>
      </c>
      <c r="BR164" s="28">
        <v>0.11</v>
      </c>
      <c r="BS164" s="28">
        <v>3.76</v>
      </c>
      <c r="BT164" s="28">
        <v>0</v>
      </c>
      <c r="BU164" s="28">
        <v>0</v>
      </c>
      <c r="BV164" s="28">
        <v>8.9600000000000009</v>
      </c>
      <c r="BW164" s="28">
        <v>0.05</v>
      </c>
      <c r="BX164" s="28">
        <v>0</v>
      </c>
      <c r="BY164" s="28">
        <v>0</v>
      </c>
      <c r="BZ164" s="28">
        <v>0</v>
      </c>
      <c r="CA164" s="28">
        <v>0</v>
      </c>
      <c r="CB164" s="28">
        <v>790.14</v>
      </c>
      <c r="CC164" s="28">
        <f>$I$164/$I$165*100</f>
        <v>65.041790785782467</v>
      </c>
      <c r="CD164" s="28">
        <v>305.77</v>
      </c>
      <c r="CF164" s="28">
        <v>0</v>
      </c>
      <c r="CG164" s="28">
        <v>0</v>
      </c>
      <c r="CH164" s="28">
        <v>0</v>
      </c>
      <c r="CI164" s="28">
        <v>0</v>
      </c>
      <c r="CJ164" s="28">
        <v>0</v>
      </c>
      <c r="CK164" s="28">
        <v>0</v>
      </c>
      <c r="CL164" s="28">
        <v>0</v>
      </c>
      <c r="CM164" s="28">
        <v>0</v>
      </c>
      <c r="CN164" s="28">
        <v>0</v>
      </c>
      <c r="CO164" s="28">
        <v>0</v>
      </c>
      <c r="CP164" s="28">
        <v>0.95</v>
      </c>
    </row>
    <row r="165" spans="1:94" s="28" customFormat="1" x14ac:dyDescent="0.25">
      <c r="B165" s="29" t="s">
        <v>105</v>
      </c>
      <c r="D165" s="28">
        <v>42.8</v>
      </c>
      <c r="E165" s="28">
        <v>17.989999999999998</v>
      </c>
      <c r="F165" s="28">
        <v>40.89</v>
      </c>
      <c r="G165" s="28">
        <v>18.010000000000002</v>
      </c>
      <c r="H165" s="28">
        <v>215.82</v>
      </c>
      <c r="I165" s="28">
        <v>1383.08</v>
      </c>
      <c r="J165" s="28">
        <v>15.46</v>
      </c>
      <c r="K165" s="28">
        <v>9.2899999999999991</v>
      </c>
      <c r="L165" s="28">
        <v>0</v>
      </c>
      <c r="M165" s="28">
        <v>0</v>
      </c>
      <c r="N165" s="28">
        <v>50.51</v>
      </c>
      <c r="O165" s="28">
        <v>149.13</v>
      </c>
      <c r="P165" s="28">
        <v>16.18</v>
      </c>
      <c r="Q165" s="28">
        <v>0</v>
      </c>
      <c r="R165" s="28">
        <v>0</v>
      </c>
      <c r="S165" s="28">
        <v>2.71</v>
      </c>
      <c r="T165" s="28">
        <v>11.33</v>
      </c>
      <c r="U165" s="28">
        <v>1570.74</v>
      </c>
      <c r="V165" s="28">
        <v>1544.56</v>
      </c>
      <c r="W165" s="28">
        <v>402.84</v>
      </c>
      <c r="X165" s="28">
        <v>143.26</v>
      </c>
      <c r="Y165" s="28">
        <v>595.59</v>
      </c>
      <c r="Z165" s="28">
        <v>10.050000000000001</v>
      </c>
      <c r="AA165" s="28">
        <v>101.94</v>
      </c>
      <c r="AB165" s="28">
        <v>1562.73</v>
      </c>
      <c r="AC165" s="28">
        <v>480.58</v>
      </c>
      <c r="AD165" s="28">
        <v>9.32</v>
      </c>
      <c r="AE165" s="28">
        <v>0.48</v>
      </c>
      <c r="AF165" s="28">
        <v>0.59</v>
      </c>
      <c r="AG165" s="28">
        <v>6.39</v>
      </c>
      <c r="AH165" s="28">
        <v>15.74</v>
      </c>
      <c r="AI165" s="28">
        <v>31.81</v>
      </c>
      <c r="AJ165" s="28">
        <v>0</v>
      </c>
      <c r="AK165" s="28">
        <v>450.56</v>
      </c>
      <c r="AL165" s="28">
        <v>435.98</v>
      </c>
      <c r="AM165" s="28">
        <v>2443.23</v>
      </c>
      <c r="AN165" s="28">
        <v>1218.43</v>
      </c>
      <c r="AO165" s="28">
        <v>550.83000000000004</v>
      </c>
      <c r="AP165" s="28">
        <v>1036.56</v>
      </c>
      <c r="AQ165" s="28">
        <v>373.04</v>
      </c>
      <c r="AR165" s="28">
        <v>1544.9</v>
      </c>
      <c r="AS165" s="28">
        <v>1010.01</v>
      </c>
      <c r="AT165" s="28">
        <v>1118.8399999999999</v>
      </c>
      <c r="AU165" s="28">
        <v>1346.86</v>
      </c>
      <c r="AV165" s="28">
        <v>486.63</v>
      </c>
      <c r="AW165" s="28">
        <v>890.28</v>
      </c>
      <c r="AX165" s="28">
        <v>6159.15</v>
      </c>
      <c r="AY165" s="28">
        <v>0.94</v>
      </c>
      <c r="AZ165" s="28">
        <v>1959.99</v>
      </c>
      <c r="BA165" s="28">
        <v>1114.6500000000001</v>
      </c>
      <c r="BB165" s="28">
        <v>1085.05</v>
      </c>
      <c r="BC165" s="28">
        <v>532.94000000000005</v>
      </c>
      <c r="BD165" s="28">
        <v>0.25</v>
      </c>
      <c r="BE165" s="28">
        <v>0.12</v>
      </c>
      <c r="BF165" s="28">
        <v>0.06</v>
      </c>
      <c r="BG165" s="28">
        <v>0.14000000000000001</v>
      </c>
      <c r="BH165" s="28">
        <v>0.16</v>
      </c>
      <c r="BI165" s="28">
        <v>0.76</v>
      </c>
      <c r="BJ165" s="28">
        <v>0</v>
      </c>
      <c r="BK165" s="28">
        <v>3.22</v>
      </c>
      <c r="BL165" s="28">
        <v>0</v>
      </c>
      <c r="BM165" s="28">
        <v>1.19</v>
      </c>
      <c r="BN165" s="28">
        <v>0.05</v>
      </c>
      <c r="BO165" s="28">
        <v>0.09</v>
      </c>
      <c r="BP165" s="28">
        <v>0</v>
      </c>
      <c r="BQ165" s="28">
        <v>0.15</v>
      </c>
      <c r="BR165" s="28">
        <v>0.24</v>
      </c>
      <c r="BS165" s="28">
        <v>4.93</v>
      </c>
      <c r="BT165" s="28">
        <v>0</v>
      </c>
      <c r="BU165" s="28">
        <v>0</v>
      </c>
      <c r="BV165" s="28">
        <v>9.58</v>
      </c>
      <c r="BW165" s="28">
        <v>0.09</v>
      </c>
      <c r="BX165" s="28">
        <v>0</v>
      </c>
      <c r="BY165" s="28">
        <v>0</v>
      </c>
      <c r="BZ165" s="28">
        <v>0</v>
      </c>
      <c r="CA165" s="28">
        <v>0</v>
      </c>
      <c r="CB165" s="28">
        <v>1226.57</v>
      </c>
      <c r="CD165" s="28">
        <v>362.39</v>
      </c>
      <c r="CF165" s="28">
        <v>0</v>
      </c>
      <c r="CG165" s="28">
        <v>0</v>
      </c>
      <c r="CH165" s="28">
        <v>0</v>
      </c>
      <c r="CI165" s="28">
        <v>0</v>
      </c>
      <c r="CJ165" s="28">
        <v>0</v>
      </c>
      <c r="CK165" s="28">
        <v>0</v>
      </c>
      <c r="CL165" s="28">
        <v>0</v>
      </c>
      <c r="CM165" s="28">
        <v>0</v>
      </c>
      <c r="CN165" s="28">
        <v>0</v>
      </c>
      <c r="CO165" s="28">
        <v>16.25</v>
      </c>
      <c r="CP165" s="28">
        <v>2.2000000000000002</v>
      </c>
    </row>
    <row r="166" spans="1:94" x14ac:dyDescent="0.25">
      <c r="B166" s="23" t="s">
        <v>157</v>
      </c>
    </row>
    <row r="167" spans="1:94" x14ac:dyDescent="0.25">
      <c r="B167" s="23" t="s">
        <v>89</v>
      </c>
    </row>
    <row r="168" spans="1:94" s="26" customFormat="1" ht="31.5" x14ac:dyDescent="0.25">
      <c r="A168" s="26" t="str">
        <f>"2/6"</f>
        <v>2/6</v>
      </c>
      <c r="B168" s="27" t="s">
        <v>133</v>
      </c>
      <c r="C168" s="26" t="str">
        <f>"200"</f>
        <v>200</v>
      </c>
      <c r="D168" s="26">
        <v>19.46</v>
      </c>
      <c r="E168" s="26">
        <v>20.7</v>
      </c>
      <c r="F168" s="26">
        <v>21.19</v>
      </c>
      <c r="G168" s="26">
        <v>0</v>
      </c>
      <c r="H168" s="26">
        <v>3.39</v>
      </c>
      <c r="I168" s="26">
        <v>281.63846799999999</v>
      </c>
      <c r="J168" s="26">
        <v>8.9</v>
      </c>
      <c r="K168" s="26">
        <v>0.15</v>
      </c>
      <c r="L168" s="26">
        <v>0</v>
      </c>
      <c r="M168" s="26">
        <v>0</v>
      </c>
      <c r="N168" s="26">
        <v>3.39</v>
      </c>
      <c r="O168" s="26">
        <v>0</v>
      </c>
      <c r="P168" s="26">
        <v>0</v>
      </c>
      <c r="Q168" s="26">
        <v>0</v>
      </c>
      <c r="R168" s="26">
        <v>0</v>
      </c>
      <c r="S168" s="26">
        <v>0.06</v>
      </c>
      <c r="T168" s="26">
        <v>2.98</v>
      </c>
      <c r="U168" s="26">
        <v>616.65</v>
      </c>
      <c r="V168" s="26">
        <v>257.39</v>
      </c>
      <c r="W168" s="26">
        <v>135.4</v>
      </c>
      <c r="X168" s="26">
        <v>22.55</v>
      </c>
      <c r="Y168" s="26">
        <v>296.10000000000002</v>
      </c>
      <c r="Z168" s="26">
        <v>3.35</v>
      </c>
      <c r="AA168" s="26">
        <v>248.4</v>
      </c>
      <c r="AB168" s="26">
        <v>93.2</v>
      </c>
      <c r="AC168" s="26">
        <v>433.6</v>
      </c>
      <c r="AD168" s="26">
        <v>0.97</v>
      </c>
      <c r="AE168" s="26">
        <v>0.09</v>
      </c>
      <c r="AF168" s="26">
        <v>0.6</v>
      </c>
      <c r="AG168" s="26">
        <v>0.28999999999999998</v>
      </c>
      <c r="AH168" s="26">
        <v>5.85</v>
      </c>
      <c r="AI168" s="26">
        <v>0.28999999999999998</v>
      </c>
      <c r="AJ168" s="26">
        <v>0</v>
      </c>
      <c r="AK168" s="26">
        <v>87.03</v>
      </c>
      <c r="AL168" s="26">
        <v>85.93</v>
      </c>
      <c r="AM168" s="26">
        <v>1671.9</v>
      </c>
      <c r="AN168" s="26">
        <v>1390.97</v>
      </c>
      <c r="AO168" s="26">
        <v>637.22</v>
      </c>
      <c r="AP168" s="26">
        <v>930.4</v>
      </c>
      <c r="AQ168" s="26">
        <v>312.7</v>
      </c>
      <c r="AR168" s="26">
        <v>997.57</v>
      </c>
      <c r="AS168" s="26">
        <v>1003.47</v>
      </c>
      <c r="AT168" s="26">
        <v>1111.3800000000001</v>
      </c>
      <c r="AU168" s="26">
        <v>1736.64</v>
      </c>
      <c r="AV168" s="26">
        <v>481.7</v>
      </c>
      <c r="AW168" s="26">
        <v>588.14</v>
      </c>
      <c r="AX168" s="26">
        <v>2509.27</v>
      </c>
      <c r="AY168" s="26">
        <v>19.739999999999998</v>
      </c>
      <c r="AZ168" s="26">
        <v>561.52</v>
      </c>
      <c r="BA168" s="26">
        <v>1312.03</v>
      </c>
      <c r="BB168" s="26">
        <v>769.05</v>
      </c>
      <c r="BC168" s="26">
        <v>427.23</v>
      </c>
      <c r="BD168" s="26">
        <v>0.17</v>
      </c>
      <c r="BE168" s="26">
        <v>0.08</v>
      </c>
      <c r="BF168" s="26">
        <v>0.04</v>
      </c>
      <c r="BG168" s="26">
        <v>0.09</v>
      </c>
      <c r="BH168" s="26">
        <v>0.11</v>
      </c>
      <c r="BI168" s="26">
        <v>0.49</v>
      </c>
      <c r="BJ168" s="26">
        <v>0</v>
      </c>
      <c r="BK168" s="26">
        <v>1.36</v>
      </c>
      <c r="BL168" s="26">
        <v>0</v>
      </c>
      <c r="BM168" s="26">
        <v>0.42</v>
      </c>
      <c r="BN168" s="26">
        <v>0</v>
      </c>
      <c r="BO168" s="26">
        <v>0</v>
      </c>
      <c r="BP168" s="26">
        <v>0</v>
      </c>
      <c r="BQ168" s="26">
        <v>0.09</v>
      </c>
      <c r="BR168" s="26">
        <v>0.14000000000000001</v>
      </c>
      <c r="BS168" s="26">
        <v>1.1100000000000001</v>
      </c>
      <c r="BT168" s="26">
        <v>0</v>
      </c>
      <c r="BU168" s="26">
        <v>0</v>
      </c>
      <c r="BV168" s="26">
        <v>0.06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161.52000000000001</v>
      </c>
      <c r="CD168" s="26">
        <v>263.93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1</v>
      </c>
    </row>
    <row r="169" spans="1:94" s="26" customFormat="1" x14ac:dyDescent="0.25">
      <c r="A169" s="26" t="str">
        <f>"-"</f>
        <v>-</v>
      </c>
      <c r="B169" s="27" t="s">
        <v>135</v>
      </c>
      <c r="C169" s="26" t="str">
        <f>"25"</f>
        <v>25</v>
      </c>
      <c r="D169" s="26">
        <v>0.2</v>
      </c>
      <c r="E169" s="26">
        <v>0.2</v>
      </c>
      <c r="F169" s="26">
        <v>18.13</v>
      </c>
      <c r="G169" s="26">
        <v>0</v>
      </c>
      <c r="H169" s="26">
        <v>0.33</v>
      </c>
      <c r="I169" s="26">
        <v>165.16000000000003</v>
      </c>
      <c r="J169" s="26">
        <v>11.78</v>
      </c>
      <c r="K169" s="26">
        <v>0.55000000000000004</v>
      </c>
      <c r="L169" s="26">
        <v>0</v>
      </c>
      <c r="M169" s="26">
        <v>0</v>
      </c>
      <c r="N169" s="26">
        <v>0.33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0.35</v>
      </c>
      <c r="U169" s="26">
        <v>3.75</v>
      </c>
      <c r="V169" s="26">
        <v>7.5</v>
      </c>
      <c r="W169" s="26">
        <v>6</v>
      </c>
      <c r="X169" s="26">
        <v>0</v>
      </c>
      <c r="Y169" s="26">
        <v>7.5</v>
      </c>
      <c r="Z169" s="26">
        <v>0.05</v>
      </c>
      <c r="AA169" s="26">
        <v>100</v>
      </c>
      <c r="AB169" s="26">
        <v>75</v>
      </c>
      <c r="AC169" s="26">
        <v>112.5</v>
      </c>
      <c r="AD169" s="26">
        <v>0.25</v>
      </c>
      <c r="AE169" s="26">
        <v>0</v>
      </c>
      <c r="AF169" s="26">
        <v>0.03</v>
      </c>
      <c r="AG169" s="26">
        <v>0.03</v>
      </c>
      <c r="AH169" s="26">
        <v>0.05</v>
      </c>
      <c r="AI169" s="26">
        <v>0</v>
      </c>
      <c r="AJ169" s="26">
        <v>0</v>
      </c>
      <c r="AK169" s="26">
        <v>10.5</v>
      </c>
      <c r="AL169" s="26">
        <v>10.25</v>
      </c>
      <c r="AM169" s="26">
        <v>19</v>
      </c>
      <c r="AN169" s="26">
        <v>11.25</v>
      </c>
      <c r="AO169" s="26">
        <v>4.25</v>
      </c>
      <c r="AP169" s="26">
        <v>11.75</v>
      </c>
      <c r="AQ169" s="26">
        <v>10.75</v>
      </c>
      <c r="AR169" s="26">
        <v>10.5</v>
      </c>
      <c r="AS169" s="26">
        <v>9</v>
      </c>
      <c r="AT169" s="26">
        <v>6.5</v>
      </c>
      <c r="AU169" s="26">
        <v>14.25</v>
      </c>
      <c r="AV169" s="26">
        <v>8.75</v>
      </c>
      <c r="AW169" s="26">
        <v>6</v>
      </c>
      <c r="AX169" s="26">
        <v>35.5</v>
      </c>
      <c r="AY169" s="26">
        <v>0</v>
      </c>
      <c r="AZ169" s="26">
        <v>12</v>
      </c>
      <c r="BA169" s="26">
        <v>13.5</v>
      </c>
      <c r="BB169" s="26">
        <v>10.5</v>
      </c>
      <c r="BC169" s="26">
        <v>2.5</v>
      </c>
      <c r="BD169" s="26">
        <v>0.67</v>
      </c>
      <c r="BE169" s="26">
        <v>0.31</v>
      </c>
      <c r="BF169" s="26">
        <v>0.17</v>
      </c>
      <c r="BG169" s="26">
        <v>0.38</v>
      </c>
      <c r="BH169" s="26">
        <v>0.43</v>
      </c>
      <c r="BI169" s="26">
        <v>1.99</v>
      </c>
      <c r="BJ169" s="26">
        <v>0</v>
      </c>
      <c r="BK169" s="26">
        <v>5.52</v>
      </c>
      <c r="BL169" s="26">
        <v>0</v>
      </c>
      <c r="BM169" s="26">
        <v>1.71</v>
      </c>
      <c r="BN169" s="26">
        <v>0</v>
      </c>
      <c r="BO169" s="26">
        <v>0</v>
      </c>
      <c r="BP169" s="26">
        <v>0</v>
      </c>
      <c r="BQ169" s="26">
        <v>0.39</v>
      </c>
      <c r="BR169" s="26">
        <v>0.57999999999999996</v>
      </c>
      <c r="BS169" s="26">
        <v>4.5</v>
      </c>
      <c r="BT169" s="26">
        <v>0</v>
      </c>
      <c r="BU169" s="26">
        <v>0</v>
      </c>
      <c r="BV169" s="26">
        <v>0.23</v>
      </c>
      <c r="BW169" s="26">
        <v>0.02</v>
      </c>
      <c r="BX169" s="26">
        <v>0</v>
      </c>
      <c r="BY169" s="26">
        <v>0</v>
      </c>
      <c r="BZ169" s="26">
        <v>0</v>
      </c>
      <c r="CA169" s="26">
        <v>0</v>
      </c>
      <c r="CB169" s="26">
        <v>6.25</v>
      </c>
      <c r="CD169" s="26">
        <v>112.5</v>
      </c>
      <c r="CF169" s="26">
        <v>0</v>
      </c>
      <c r="CG169" s="26">
        <v>0</v>
      </c>
      <c r="CH169" s="26">
        <v>0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0</v>
      </c>
      <c r="CP169" s="26">
        <v>0</v>
      </c>
    </row>
    <row r="170" spans="1:94" s="26" customFormat="1" x14ac:dyDescent="0.25">
      <c r="A170" s="26" t="str">
        <f>"29/10"</f>
        <v>29/10</v>
      </c>
      <c r="B170" s="27" t="s">
        <v>92</v>
      </c>
      <c r="C170" s="26" t="str">
        <f>"200"</f>
        <v>200</v>
      </c>
      <c r="D170" s="26">
        <v>0.12</v>
      </c>
      <c r="E170" s="26">
        <v>0</v>
      </c>
      <c r="F170" s="26">
        <v>0.02</v>
      </c>
      <c r="G170" s="26">
        <v>0.02</v>
      </c>
      <c r="H170" s="26">
        <v>9.83</v>
      </c>
      <c r="I170" s="26">
        <v>38.659836097560984</v>
      </c>
      <c r="J170" s="26">
        <v>0</v>
      </c>
      <c r="K170" s="26">
        <v>0</v>
      </c>
      <c r="L170" s="26">
        <v>0</v>
      </c>
      <c r="M170" s="26">
        <v>0</v>
      </c>
      <c r="N170" s="26">
        <v>9.6999999999999993</v>
      </c>
      <c r="O170" s="26">
        <v>0</v>
      </c>
      <c r="P170" s="26">
        <v>0.13</v>
      </c>
      <c r="Q170" s="26">
        <v>0</v>
      </c>
      <c r="R170" s="26">
        <v>0</v>
      </c>
      <c r="S170" s="26">
        <v>0.28000000000000003</v>
      </c>
      <c r="T170" s="26">
        <v>0.06</v>
      </c>
      <c r="U170" s="26">
        <v>0.63</v>
      </c>
      <c r="V170" s="26">
        <v>8.16</v>
      </c>
      <c r="W170" s="26">
        <v>2.1800000000000002</v>
      </c>
      <c r="X170" s="26">
        <v>0.56000000000000005</v>
      </c>
      <c r="Y170" s="26">
        <v>1</v>
      </c>
      <c r="Z170" s="26">
        <v>0.06</v>
      </c>
      <c r="AA170" s="26">
        <v>0</v>
      </c>
      <c r="AB170" s="26">
        <v>0.44</v>
      </c>
      <c r="AC170" s="26">
        <v>0.1</v>
      </c>
      <c r="AD170" s="26">
        <v>0.01</v>
      </c>
      <c r="AE170" s="26">
        <v>0</v>
      </c>
      <c r="AF170" s="26">
        <v>0</v>
      </c>
      <c r="AG170" s="26">
        <v>0</v>
      </c>
      <c r="AH170" s="26">
        <v>0.01</v>
      </c>
      <c r="AI170" s="26">
        <v>0.78</v>
      </c>
      <c r="AJ170" s="26">
        <v>0</v>
      </c>
      <c r="AK170" s="26">
        <v>0</v>
      </c>
      <c r="AL170" s="26">
        <v>0</v>
      </c>
      <c r="AM170" s="26">
        <v>0</v>
      </c>
      <c r="AN170" s="26">
        <v>0</v>
      </c>
      <c r="AO170" s="26">
        <v>0</v>
      </c>
      <c r="AP170" s="26">
        <v>0</v>
      </c>
      <c r="AQ170" s="26">
        <v>0</v>
      </c>
      <c r="AR170" s="26">
        <v>0</v>
      </c>
      <c r="AS170" s="26">
        <v>0</v>
      </c>
      <c r="AT170" s="26">
        <v>0</v>
      </c>
      <c r="AU170" s="26">
        <v>0</v>
      </c>
      <c r="AV170" s="26">
        <v>0</v>
      </c>
      <c r="AW170" s="26">
        <v>0</v>
      </c>
      <c r="AX170" s="26">
        <v>0</v>
      </c>
      <c r="AY170" s="26">
        <v>0</v>
      </c>
      <c r="AZ170" s="26">
        <v>0</v>
      </c>
      <c r="BA170" s="26">
        <v>0</v>
      </c>
      <c r="BB170" s="26">
        <v>0</v>
      </c>
      <c r="BC170" s="26">
        <v>0</v>
      </c>
      <c r="BD170" s="26">
        <v>0</v>
      </c>
      <c r="BE170" s="26">
        <v>0</v>
      </c>
      <c r="BF170" s="26">
        <v>0</v>
      </c>
      <c r="BG170" s="26">
        <v>0</v>
      </c>
      <c r="BH170" s="26">
        <v>0</v>
      </c>
      <c r="BI170" s="26">
        <v>0</v>
      </c>
      <c r="BJ170" s="26">
        <v>0</v>
      </c>
      <c r="BK170" s="26">
        <v>0</v>
      </c>
      <c r="BL170" s="26">
        <v>0</v>
      </c>
      <c r="BM170" s="26">
        <v>0</v>
      </c>
      <c r="BN170" s="26">
        <v>0</v>
      </c>
      <c r="BO170" s="26">
        <v>0</v>
      </c>
      <c r="BP170" s="26">
        <v>0</v>
      </c>
      <c r="BQ170" s="26">
        <v>0</v>
      </c>
      <c r="BR170" s="26">
        <v>0</v>
      </c>
      <c r="BS170" s="26">
        <v>0</v>
      </c>
      <c r="BT170" s="26">
        <v>0</v>
      </c>
      <c r="BU170" s="26">
        <v>0</v>
      </c>
      <c r="BV170" s="26">
        <v>0</v>
      </c>
      <c r="BW170" s="26">
        <v>0</v>
      </c>
      <c r="BX170" s="26">
        <v>0</v>
      </c>
      <c r="BY170" s="26">
        <v>0</v>
      </c>
      <c r="BZ170" s="26">
        <v>0</v>
      </c>
      <c r="CA170" s="26">
        <v>0</v>
      </c>
      <c r="CB170" s="26">
        <v>199.45</v>
      </c>
      <c r="CD170" s="26">
        <v>7.0000000000000007E-2</v>
      </c>
      <c r="CF170" s="26">
        <v>0</v>
      </c>
      <c r="CG170" s="26">
        <v>0</v>
      </c>
      <c r="CH170" s="26">
        <v>0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9.76</v>
      </c>
      <c r="CP170" s="26">
        <v>0</v>
      </c>
    </row>
    <row r="171" spans="1:94" s="26" customFormat="1" x14ac:dyDescent="0.25">
      <c r="A171" s="26" t="str">
        <f>"-"</f>
        <v>-</v>
      </c>
      <c r="B171" s="27" t="s">
        <v>93</v>
      </c>
      <c r="C171" s="26" t="str">
        <f>"45"</f>
        <v>45</v>
      </c>
      <c r="D171" s="26">
        <v>2.98</v>
      </c>
      <c r="E171" s="26">
        <v>0</v>
      </c>
      <c r="F171" s="26">
        <v>0.3</v>
      </c>
      <c r="G171" s="26">
        <v>0.3</v>
      </c>
      <c r="H171" s="26">
        <v>21.11</v>
      </c>
      <c r="I171" s="26">
        <v>100.75545</v>
      </c>
      <c r="J171" s="26">
        <v>0</v>
      </c>
      <c r="K171" s="26">
        <v>0</v>
      </c>
      <c r="L171" s="26">
        <v>0</v>
      </c>
      <c r="M171" s="26">
        <v>0</v>
      </c>
      <c r="N171" s="26">
        <v>0.5</v>
      </c>
      <c r="O171" s="26">
        <v>20.52</v>
      </c>
      <c r="P171" s="26">
        <v>0.09</v>
      </c>
      <c r="Q171" s="26">
        <v>0</v>
      </c>
      <c r="R171" s="26">
        <v>0</v>
      </c>
      <c r="S171" s="26">
        <v>0</v>
      </c>
      <c r="T171" s="26">
        <v>0.81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26">
        <v>229.03</v>
      </c>
      <c r="AN171" s="26">
        <v>75.95</v>
      </c>
      <c r="AO171" s="26">
        <v>45.02</v>
      </c>
      <c r="AP171" s="26">
        <v>90.05</v>
      </c>
      <c r="AQ171" s="26">
        <v>34.06</v>
      </c>
      <c r="AR171" s="26">
        <v>162.86000000000001</v>
      </c>
      <c r="AS171" s="26">
        <v>101.01</v>
      </c>
      <c r="AT171" s="26">
        <v>140.94</v>
      </c>
      <c r="AU171" s="26">
        <v>116.28</v>
      </c>
      <c r="AV171" s="26">
        <v>61.07</v>
      </c>
      <c r="AW171" s="26">
        <v>108.05</v>
      </c>
      <c r="AX171" s="26">
        <v>903.58</v>
      </c>
      <c r="AY171" s="26">
        <v>0</v>
      </c>
      <c r="AZ171" s="26">
        <v>294.41000000000003</v>
      </c>
      <c r="BA171" s="26">
        <v>128.02000000000001</v>
      </c>
      <c r="BB171" s="26">
        <v>84.96</v>
      </c>
      <c r="BC171" s="26">
        <v>67.34</v>
      </c>
      <c r="BD171" s="26">
        <v>0</v>
      </c>
      <c r="BE171" s="26">
        <v>0</v>
      </c>
      <c r="BF171" s="26">
        <v>0</v>
      </c>
      <c r="BG171" s="26">
        <v>0</v>
      </c>
      <c r="BH171" s="26">
        <v>0</v>
      </c>
      <c r="BI171" s="26">
        <v>0</v>
      </c>
      <c r="BJ171" s="26">
        <v>0</v>
      </c>
      <c r="BK171" s="26">
        <v>0.04</v>
      </c>
      <c r="BL171" s="26">
        <v>0</v>
      </c>
      <c r="BM171" s="26">
        <v>0</v>
      </c>
      <c r="BN171" s="26">
        <v>0</v>
      </c>
      <c r="BO171" s="26">
        <v>0</v>
      </c>
      <c r="BP171" s="26">
        <v>0</v>
      </c>
      <c r="BQ171" s="26">
        <v>0</v>
      </c>
      <c r="BR171" s="26">
        <v>0</v>
      </c>
      <c r="BS171" s="26">
        <v>0.03</v>
      </c>
      <c r="BT171" s="26">
        <v>0</v>
      </c>
      <c r="BU171" s="26">
        <v>0</v>
      </c>
      <c r="BV171" s="26">
        <v>0.12</v>
      </c>
      <c r="BW171" s="26">
        <v>0.01</v>
      </c>
      <c r="BX171" s="26">
        <v>0</v>
      </c>
      <c r="BY171" s="26">
        <v>0</v>
      </c>
      <c r="BZ171" s="26">
        <v>0</v>
      </c>
      <c r="CA171" s="26">
        <v>0</v>
      </c>
      <c r="CB171" s="26">
        <v>17.600000000000001</v>
      </c>
      <c r="CD171" s="26">
        <v>0</v>
      </c>
      <c r="CF171" s="26">
        <v>0</v>
      </c>
      <c r="CG171" s="26">
        <v>0</v>
      </c>
      <c r="CH171" s="26">
        <v>0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</row>
    <row r="172" spans="1:94" s="24" customFormat="1" x14ac:dyDescent="0.25">
      <c r="A172" s="24" t="str">
        <f>"-"</f>
        <v>-</v>
      </c>
      <c r="B172" s="25" t="s">
        <v>94</v>
      </c>
      <c r="C172" s="24" t="str">
        <f>"30"</f>
        <v>30</v>
      </c>
      <c r="D172" s="24">
        <v>1.98</v>
      </c>
      <c r="E172" s="24">
        <v>0</v>
      </c>
      <c r="F172" s="24">
        <v>0.36</v>
      </c>
      <c r="G172" s="24">
        <v>0.36</v>
      </c>
      <c r="H172" s="24">
        <v>12.51</v>
      </c>
      <c r="I172" s="24">
        <v>58.013999999999996</v>
      </c>
      <c r="J172" s="24">
        <v>0.06</v>
      </c>
      <c r="K172" s="24">
        <v>0</v>
      </c>
      <c r="L172" s="24">
        <v>0</v>
      </c>
      <c r="M172" s="24">
        <v>0</v>
      </c>
      <c r="N172" s="24">
        <v>0.36</v>
      </c>
      <c r="O172" s="24">
        <v>9.66</v>
      </c>
      <c r="P172" s="24">
        <v>2.4900000000000002</v>
      </c>
      <c r="Q172" s="24">
        <v>0</v>
      </c>
      <c r="R172" s="24">
        <v>0</v>
      </c>
      <c r="S172" s="24">
        <v>0.3</v>
      </c>
      <c r="T172" s="24">
        <v>0.75</v>
      </c>
      <c r="U172" s="24">
        <v>183</v>
      </c>
      <c r="V172" s="24">
        <v>73.5</v>
      </c>
      <c r="W172" s="24">
        <v>10.5</v>
      </c>
      <c r="X172" s="24">
        <v>14.1</v>
      </c>
      <c r="Y172" s="24">
        <v>47.4</v>
      </c>
      <c r="Z172" s="24">
        <v>1.17</v>
      </c>
      <c r="AA172" s="24">
        <v>0</v>
      </c>
      <c r="AB172" s="24">
        <v>1.5</v>
      </c>
      <c r="AC172" s="24">
        <v>0.3</v>
      </c>
      <c r="AD172" s="24">
        <v>0.42</v>
      </c>
      <c r="AE172" s="24">
        <v>0.05</v>
      </c>
      <c r="AF172" s="24">
        <v>0.02</v>
      </c>
      <c r="AG172" s="24">
        <v>0.21</v>
      </c>
      <c r="AH172" s="24">
        <v>0.6</v>
      </c>
      <c r="AI172" s="24">
        <v>0</v>
      </c>
      <c r="AJ172" s="24">
        <v>0</v>
      </c>
      <c r="AK172" s="24">
        <v>0</v>
      </c>
      <c r="AL172" s="24">
        <v>0</v>
      </c>
      <c r="AM172" s="24">
        <v>128.1</v>
      </c>
      <c r="AN172" s="24">
        <v>66.900000000000006</v>
      </c>
      <c r="AO172" s="24">
        <v>27.9</v>
      </c>
      <c r="AP172" s="24">
        <v>59.4</v>
      </c>
      <c r="AQ172" s="24">
        <v>24</v>
      </c>
      <c r="AR172" s="24">
        <v>111.3</v>
      </c>
      <c r="AS172" s="24">
        <v>89.1</v>
      </c>
      <c r="AT172" s="24">
        <v>87.3</v>
      </c>
      <c r="AU172" s="24">
        <v>139.19999999999999</v>
      </c>
      <c r="AV172" s="24">
        <v>37.200000000000003</v>
      </c>
      <c r="AW172" s="24">
        <v>93</v>
      </c>
      <c r="AX172" s="24">
        <v>458.7</v>
      </c>
      <c r="AY172" s="24">
        <v>0</v>
      </c>
      <c r="AZ172" s="24">
        <v>157.80000000000001</v>
      </c>
      <c r="BA172" s="24">
        <v>87.3</v>
      </c>
      <c r="BB172" s="24">
        <v>54</v>
      </c>
      <c r="BC172" s="24">
        <v>39</v>
      </c>
      <c r="BD172" s="24">
        <v>0</v>
      </c>
      <c r="BE172" s="24">
        <v>0</v>
      </c>
      <c r="BF172" s="24">
        <v>0</v>
      </c>
      <c r="BG172" s="24">
        <v>0</v>
      </c>
      <c r="BH172" s="24">
        <v>0</v>
      </c>
      <c r="BI172" s="24">
        <v>0</v>
      </c>
      <c r="BJ172" s="24">
        <v>0</v>
      </c>
      <c r="BK172" s="24">
        <v>0.04</v>
      </c>
      <c r="BL172" s="24">
        <v>0</v>
      </c>
      <c r="BM172" s="24">
        <v>0</v>
      </c>
      <c r="BN172" s="24">
        <v>0.01</v>
      </c>
      <c r="BO172" s="24">
        <v>0</v>
      </c>
      <c r="BP172" s="24">
        <v>0</v>
      </c>
      <c r="BQ172" s="24">
        <v>0</v>
      </c>
      <c r="BR172" s="24">
        <v>0</v>
      </c>
      <c r="BS172" s="24">
        <v>0.03</v>
      </c>
      <c r="BT172" s="24">
        <v>0</v>
      </c>
      <c r="BU172" s="24">
        <v>0</v>
      </c>
      <c r="BV172" s="24">
        <v>0.14000000000000001</v>
      </c>
      <c r="BW172" s="24">
        <v>0.02</v>
      </c>
      <c r="BX172" s="24">
        <v>0</v>
      </c>
      <c r="BY172" s="24">
        <v>0</v>
      </c>
      <c r="BZ172" s="24">
        <v>0</v>
      </c>
      <c r="CA172" s="24">
        <v>0</v>
      </c>
      <c r="CB172" s="24">
        <v>14.1</v>
      </c>
      <c r="CD172" s="24">
        <v>0.25</v>
      </c>
      <c r="CF172" s="24">
        <v>0</v>
      </c>
      <c r="CG172" s="24">
        <v>0</v>
      </c>
      <c r="CH172" s="24">
        <v>0</v>
      </c>
      <c r="CI172" s="24">
        <v>0</v>
      </c>
      <c r="CJ172" s="24">
        <v>0</v>
      </c>
      <c r="CK172" s="24">
        <v>0</v>
      </c>
      <c r="CL172" s="24">
        <v>0</v>
      </c>
      <c r="CM172" s="24">
        <v>0</v>
      </c>
      <c r="CN172" s="24">
        <v>0</v>
      </c>
      <c r="CO172" s="24">
        <v>0</v>
      </c>
      <c r="CP172" s="24">
        <v>0</v>
      </c>
    </row>
    <row r="173" spans="1:94" s="28" customFormat="1" x14ac:dyDescent="0.25">
      <c r="B173" s="29" t="s">
        <v>95</v>
      </c>
      <c r="D173" s="28">
        <v>24.73</v>
      </c>
      <c r="E173" s="28">
        <v>20.9</v>
      </c>
      <c r="F173" s="28">
        <v>40</v>
      </c>
      <c r="G173" s="28">
        <v>0.68</v>
      </c>
      <c r="H173" s="28">
        <v>47.16</v>
      </c>
      <c r="I173" s="28">
        <v>644.23</v>
      </c>
      <c r="J173" s="28">
        <v>20.73</v>
      </c>
      <c r="K173" s="28">
        <v>0.7</v>
      </c>
      <c r="L173" s="28">
        <v>0</v>
      </c>
      <c r="M173" s="28">
        <v>0</v>
      </c>
      <c r="N173" s="28">
        <v>14.27</v>
      </c>
      <c r="O173" s="28">
        <v>30.18</v>
      </c>
      <c r="P173" s="28">
        <v>2.71</v>
      </c>
      <c r="Q173" s="28">
        <v>0</v>
      </c>
      <c r="R173" s="28">
        <v>0</v>
      </c>
      <c r="S173" s="28">
        <v>0.63</v>
      </c>
      <c r="T173" s="28">
        <v>4.95</v>
      </c>
      <c r="U173" s="28">
        <v>804.03</v>
      </c>
      <c r="V173" s="28">
        <v>346.55</v>
      </c>
      <c r="W173" s="28">
        <v>154.07</v>
      </c>
      <c r="X173" s="28">
        <v>37.21</v>
      </c>
      <c r="Y173" s="28">
        <v>352</v>
      </c>
      <c r="Z173" s="28">
        <v>4.62</v>
      </c>
      <c r="AA173" s="28">
        <v>348.4</v>
      </c>
      <c r="AB173" s="28">
        <v>170.14</v>
      </c>
      <c r="AC173" s="28">
        <v>546.5</v>
      </c>
      <c r="AD173" s="28">
        <v>1.65</v>
      </c>
      <c r="AE173" s="28">
        <v>0.15</v>
      </c>
      <c r="AF173" s="28">
        <v>0.66</v>
      </c>
      <c r="AG173" s="28">
        <v>0.53</v>
      </c>
      <c r="AH173" s="28">
        <v>6.51</v>
      </c>
      <c r="AI173" s="28">
        <v>1.07</v>
      </c>
      <c r="AJ173" s="28">
        <v>0</v>
      </c>
      <c r="AK173" s="28">
        <v>97.53</v>
      </c>
      <c r="AL173" s="28">
        <v>96.18</v>
      </c>
      <c r="AM173" s="28">
        <v>2048.0300000000002</v>
      </c>
      <c r="AN173" s="28">
        <v>1545.07</v>
      </c>
      <c r="AO173" s="28">
        <v>714.39</v>
      </c>
      <c r="AP173" s="28">
        <v>1091.5999999999999</v>
      </c>
      <c r="AQ173" s="28">
        <v>381.51</v>
      </c>
      <c r="AR173" s="28">
        <v>1282.23</v>
      </c>
      <c r="AS173" s="28">
        <v>1202.58</v>
      </c>
      <c r="AT173" s="28">
        <v>1346.12</v>
      </c>
      <c r="AU173" s="28">
        <v>2006.37</v>
      </c>
      <c r="AV173" s="28">
        <v>588.73</v>
      </c>
      <c r="AW173" s="28">
        <v>795.19</v>
      </c>
      <c r="AX173" s="28">
        <v>3907.06</v>
      </c>
      <c r="AY173" s="28">
        <v>19.739999999999998</v>
      </c>
      <c r="AZ173" s="28">
        <v>1025.73</v>
      </c>
      <c r="BA173" s="28">
        <v>1540.85</v>
      </c>
      <c r="BB173" s="28">
        <v>918.51</v>
      </c>
      <c r="BC173" s="28">
        <v>536.07000000000005</v>
      </c>
      <c r="BD173" s="28">
        <v>0.84</v>
      </c>
      <c r="BE173" s="28">
        <v>0.38</v>
      </c>
      <c r="BF173" s="28">
        <v>0.21</v>
      </c>
      <c r="BG173" s="28">
        <v>0.47</v>
      </c>
      <c r="BH173" s="28">
        <v>0.54</v>
      </c>
      <c r="BI173" s="28">
        <v>2.4700000000000002</v>
      </c>
      <c r="BJ173" s="28">
        <v>0</v>
      </c>
      <c r="BK173" s="28">
        <v>6.96</v>
      </c>
      <c r="BL173" s="28">
        <v>0</v>
      </c>
      <c r="BM173" s="28">
        <v>2.13</v>
      </c>
      <c r="BN173" s="28">
        <v>0.01</v>
      </c>
      <c r="BO173" s="28">
        <v>0</v>
      </c>
      <c r="BP173" s="28">
        <v>0</v>
      </c>
      <c r="BQ173" s="28">
        <v>0.48</v>
      </c>
      <c r="BR173" s="28">
        <v>0.73</v>
      </c>
      <c r="BS173" s="28">
        <v>5.67</v>
      </c>
      <c r="BT173" s="28">
        <v>0</v>
      </c>
      <c r="BU173" s="28">
        <v>0</v>
      </c>
      <c r="BV173" s="28">
        <v>0.56000000000000005</v>
      </c>
      <c r="BW173" s="28">
        <v>0.05</v>
      </c>
      <c r="BX173" s="28">
        <v>0</v>
      </c>
      <c r="BY173" s="28">
        <v>0</v>
      </c>
      <c r="BZ173" s="28">
        <v>0</v>
      </c>
      <c r="CA173" s="28">
        <v>0</v>
      </c>
      <c r="CB173" s="28">
        <v>398.91</v>
      </c>
      <c r="CC173" s="28">
        <f>$I$173/$I$182*100</f>
        <v>40.152199791831571</v>
      </c>
      <c r="CD173" s="28">
        <v>376.76</v>
      </c>
      <c r="CF173" s="28">
        <v>0</v>
      </c>
      <c r="CG173" s="28">
        <v>0</v>
      </c>
      <c r="CH173" s="28">
        <v>0</v>
      </c>
      <c r="CI173" s="28">
        <v>0</v>
      </c>
      <c r="CJ173" s="28">
        <v>0</v>
      </c>
      <c r="CK173" s="28">
        <v>0</v>
      </c>
      <c r="CL173" s="28">
        <v>0</v>
      </c>
      <c r="CM173" s="28">
        <v>0</v>
      </c>
      <c r="CN173" s="28">
        <v>0</v>
      </c>
      <c r="CO173" s="28">
        <v>9.76</v>
      </c>
      <c r="CP173" s="28">
        <v>1</v>
      </c>
    </row>
    <row r="174" spans="1:94" x14ac:dyDescent="0.25">
      <c r="B174" s="23" t="s">
        <v>96</v>
      </c>
    </row>
    <row r="175" spans="1:94" s="26" customFormat="1" x14ac:dyDescent="0.25">
      <c r="A175" s="26" t="str">
        <f>"-"</f>
        <v>-</v>
      </c>
      <c r="B175" s="27" t="s">
        <v>158</v>
      </c>
      <c r="C175" s="26" t="str">
        <f>"80"</f>
        <v>80</v>
      </c>
      <c r="D175" s="26">
        <v>0.63</v>
      </c>
      <c r="E175" s="26">
        <v>0</v>
      </c>
      <c r="F175" s="26">
        <v>0.08</v>
      </c>
      <c r="G175" s="26">
        <v>0.08</v>
      </c>
      <c r="H175" s="26">
        <v>2.74</v>
      </c>
      <c r="I175" s="26">
        <v>12.489119999999998</v>
      </c>
      <c r="J175" s="26">
        <v>0</v>
      </c>
      <c r="K175" s="26">
        <v>0</v>
      </c>
      <c r="L175" s="26">
        <v>0</v>
      </c>
      <c r="M175" s="26">
        <v>0</v>
      </c>
      <c r="N175" s="26">
        <v>1.88</v>
      </c>
      <c r="O175" s="26">
        <v>0.08</v>
      </c>
      <c r="P175" s="26">
        <v>0.78</v>
      </c>
      <c r="Q175" s="26">
        <v>0</v>
      </c>
      <c r="R175" s="26">
        <v>0</v>
      </c>
      <c r="S175" s="26">
        <v>0.08</v>
      </c>
      <c r="T175" s="26">
        <v>0.39</v>
      </c>
      <c r="U175" s="26">
        <v>6.27</v>
      </c>
      <c r="V175" s="26">
        <v>110.54</v>
      </c>
      <c r="W175" s="26">
        <v>18.03</v>
      </c>
      <c r="X175" s="26">
        <v>10.98</v>
      </c>
      <c r="Y175" s="26">
        <v>32.93</v>
      </c>
      <c r="Z175" s="26">
        <v>0.47</v>
      </c>
      <c r="AA175" s="26">
        <v>0</v>
      </c>
      <c r="AB175" s="26">
        <v>47.04</v>
      </c>
      <c r="AC175" s="26">
        <v>8</v>
      </c>
      <c r="AD175" s="26">
        <v>0.08</v>
      </c>
      <c r="AE175" s="26">
        <v>0.02</v>
      </c>
      <c r="AF175" s="26">
        <v>0.03</v>
      </c>
      <c r="AG175" s="26">
        <v>0.16</v>
      </c>
      <c r="AH175" s="26">
        <v>0.24</v>
      </c>
      <c r="AI175" s="26">
        <v>7.84</v>
      </c>
      <c r="AJ175" s="26">
        <v>0</v>
      </c>
      <c r="AK175" s="26">
        <v>21.17</v>
      </c>
      <c r="AL175" s="26">
        <v>16.46</v>
      </c>
      <c r="AM175" s="26">
        <v>23.52</v>
      </c>
      <c r="AN175" s="26">
        <v>20.38</v>
      </c>
      <c r="AO175" s="26">
        <v>4.7</v>
      </c>
      <c r="AP175" s="26">
        <v>16.46</v>
      </c>
      <c r="AQ175" s="26">
        <v>3.92</v>
      </c>
      <c r="AR175" s="26">
        <v>13.33</v>
      </c>
      <c r="AS175" s="26">
        <v>20.38</v>
      </c>
      <c r="AT175" s="26">
        <v>35.28</v>
      </c>
      <c r="AU175" s="26">
        <v>41.55</v>
      </c>
      <c r="AV175" s="26">
        <v>7.84</v>
      </c>
      <c r="AW175" s="26">
        <v>21.95</v>
      </c>
      <c r="AX175" s="26">
        <v>109.76</v>
      </c>
      <c r="AY175" s="26">
        <v>0</v>
      </c>
      <c r="AZ175" s="26">
        <v>13.33</v>
      </c>
      <c r="BA175" s="26">
        <v>21.17</v>
      </c>
      <c r="BB175" s="26">
        <v>16.46</v>
      </c>
      <c r="BC175" s="26">
        <v>5.49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76</v>
      </c>
      <c r="CD175" s="26">
        <v>7.84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</row>
    <row r="176" spans="1:94" s="26" customFormat="1" x14ac:dyDescent="0.25">
      <c r="A176" s="26" t="str">
        <f>"2/2"</f>
        <v>2/2</v>
      </c>
      <c r="B176" s="27" t="s">
        <v>159</v>
      </c>
      <c r="C176" s="26" t="str">
        <f>"250"</f>
        <v>250</v>
      </c>
      <c r="D176" s="26">
        <v>2.13</v>
      </c>
      <c r="E176" s="26">
        <v>0.13</v>
      </c>
      <c r="F176" s="26">
        <v>5.25</v>
      </c>
      <c r="G176" s="26">
        <v>5.22</v>
      </c>
      <c r="H176" s="26">
        <v>12.71</v>
      </c>
      <c r="I176" s="26">
        <v>102.52872750000002</v>
      </c>
      <c r="J176" s="26">
        <v>1.25</v>
      </c>
      <c r="K176" s="26">
        <v>3.25</v>
      </c>
      <c r="L176" s="26">
        <v>0</v>
      </c>
      <c r="M176" s="26">
        <v>0</v>
      </c>
      <c r="N176" s="26">
        <v>5.5</v>
      </c>
      <c r="O176" s="26">
        <v>5.04</v>
      </c>
      <c r="P176" s="26">
        <v>2.16</v>
      </c>
      <c r="Q176" s="26">
        <v>0</v>
      </c>
      <c r="R176" s="26">
        <v>0</v>
      </c>
      <c r="S176" s="26">
        <v>0.28000000000000003</v>
      </c>
      <c r="T176" s="26">
        <v>2.04</v>
      </c>
      <c r="U176" s="26">
        <v>411.48</v>
      </c>
      <c r="V176" s="26">
        <v>339.45</v>
      </c>
      <c r="W176" s="26">
        <v>40.020000000000003</v>
      </c>
      <c r="X176" s="26">
        <v>21.11</v>
      </c>
      <c r="Y176" s="26">
        <v>47.15</v>
      </c>
      <c r="Z176" s="26">
        <v>0.93</v>
      </c>
      <c r="AA176" s="26">
        <v>4.5</v>
      </c>
      <c r="AB176" s="26">
        <v>975.2</v>
      </c>
      <c r="AC176" s="26">
        <v>210.55</v>
      </c>
      <c r="AD176" s="26">
        <v>2.4</v>
      </c>
      <c r="AE176" s="26">
        <v>0.04</v>
      </c>
      <c r="AF176" s="26">
        <v>0.05</v>
      </c>
      <c r="AG176" s="26">
        <v>0.65</v>
      </c>
      <c r="AH176" s="26">
        <v>1.17</v>
      </c>
      <c r="AI176" s="26">
        <v>10.81</v>
      </c>
      <c r="AJ176" s="26">
        <v>0</v>
      </c>
      <c r="AK176" s="26">
        <v>0</v>
      </c>
      <c r="AL176" s="26">
        <v>0</v>
      </c>
      <c r="AM176" s="26">
        <v>82.96</v>
      </c>
      <c r="AN176" s="26">
        <v>77.040000000000006</v>
      </c>
      <c r="AO176" s="26">
        <v>20.99</v>
      </c>
      <c r="AP176" s="26">
        <v>54.36</v>
      </c>
      <c r="AQ176" s="26">
        <v>16.54</v>
      </c>
      <c r="AR176" s="26">
        <v>60.82</v>
      </c>
      <c r="AS176" s="26">
        <v>63.87</v>
      </c>
      <c r="AT176" s="26">
        <v>109.99</v>
      </c>
      <c r="AU176" s="26">
        <v>194.3</v>
      </c>
      <c r="AV176" s="26">
        <v>25.95</v>
      </c>
      <c r="AW176" s="26">
        <v>48.98</v>
      </c>
      <c r="AX176" s="26">
        <v>326.85000000000002</v>
      </c>
      <c r="AY176" s="26">
        <v>0</v>
      </c>
      <c r="AZ176" s="26">
        <v>68.099999999999994</v>
      </c>
      <c r="BA176" s="26">
        <v>61.15</v>
      </c>
      <c r="BB176" s="26">
        <v>50.39</v>
      </c>
      <c r="BC176" s="26">
        <v>22.04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0.28999999999999998</v>
      </c>
      <c r="BL176" s="26">
        <v>0</v>
      </c>
      <c r="BM176" s="26">
        <v>0.18</v>
      </c>
      <c r="BN176" s="26">
        <v>0.01</v>
      </c>
      <c r="BO176" s="26">
        <v>0.03</v>
      </c>
      <c r="BP176" s="26">
        <v>0</v>
      </c>
      <c r="BQ176" s="26">
        <v>0</v>
      </c>
      <c r="BR176" s="26">
        <v>0</v>
      </c>
      <c r="BS176" s="26">
        <v>1.08</v>
      </c>
      <c r="BT176" s="26">
        <v>0</v>
      </c>
      <c r="BU176" s="26">
        <v>0</v>
      </c>
      <c r="BV176" s="26">
        <v>3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298.70999999999998</v>
      </c>
      <c r="CD176" s="26">
        <v>167.03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1</v>
      </c>
    </row>
    <row r="177" spans="1:94" s="26" customFormat="1" ht="31.5" x14ac:dyDescent="0.25">
      <c r="A177" s="26" t="str">
        <f>"259"</f>
        <v>259</v>
      </c>
      <c r="B177" s="27" t="s">
        <v>160</v>
      </c>
      <c r="C177" s="26" t="str">
        <f>"250"</f>
        <v>250</v>
      </c>
      <c r="D177" s="26">
        <v>18.43</v>
      </c>
      <c r="E177" s="26">
        <v>16.14</v>
      </c>
      <c r="F177" s="26">
        <v>41.14</v>
      </c>
      <c r="G177" s="26">
        <v>9.17</v>
      </c>
      <c r="H177" s="26">
        <v>26.03</v>
      </c>
      <c r="I177" s="26">
        <v>546.19267473913055</v>
      </c>
      <c r="J177" s="26">
        <v>14.53</v>
      </c>
      <c r="K177" s="26">
        <v>5.57</v>
      </c>
      <c r="L177" s="26">
        <v>0</v>
      </c>
      <c r="M177" s="26">
        <v>0</v>
      </c>
      <c r="N177" s="26">
        <v>4.1500000000000004</v>
      </c>
      <c r="O177" s="26">
        <v>19.59</v>
      </c>
      <c r="P177" s="26">
        <v>2.2999999999999998</v>
      </c>
      <c r="Q177" s="26">
        <v>0</v>
      </c>
      <c r="R177" s="26">
        <v>0</v>
      </c>
      <c r="S177" s="26">
        <v>0.52</v>
      </c>
      <c r="T177" s="26">
        <v>2.96</v>
      </c>
      <c r="U177" s="26">
        <v>74.459999999999994</v>
      </c>
      <c r="V177" s="26">
        <v>1084.98</v>
      </c>
      <c r="W177" s="26">
        <v>24.93</v>
      </c>
      <c r="X177" s="26">
        <v>57.61</v>
      </c>
      <c r="Y177" s="26">
        <v>245.53</v>
      </c>
      <c r="Z177" s="26">
        <v>3.06</v>
      </c>
      <c r="AA177" s="26">
        <v>0</v>
      </c>
      <c r="AB177" s="26">
        <v>146.35</v>
      </c>
      <c r="AC177" s="26">
        <v>30.01</v>
      </c>
      <c r="AD177" s="26">
        <v>4.4800000000000004</v>
      </c>
      <c r="AE177" s="26">
        <v>0.56000000000000005</v>
      </c>
      <c r="AF177" s="26">
        <v>0.22</v>
      </c>
      <c r="AG177" s="26">
        <v>3.99</v>
      </c>
      <c r="AH177" s="26">
        <v>9.41</v>
      </c>
      <c r="AI177" s="26">
        <v>13.54</v>
      </c>
      <c r="AJ177" s="26">
        <v>0</v>
      </c>
      <c r="AK177" s="26">
        <v>915.15</v>
      </c>
      <c r="AL177" s="26">
        <v>804.81</v>
      </c>
      <c r="AM177" s="26">
        <v>1206.51</v>
      </c>
      <c r="AN177" s="26">
        <v>1394.98</v>
      </c>
      <c r="AO177" s="26">
        <v>376.25</v>
      </c>
      <c r="AP177" s="26">
        <v>747.52</v>
      </c>
      <c r="AQ177" s="26">
        <v>229.48</v>
      </c>
      <c r="AR177" s="26">
        <v>670.35</v>
      </c>
      <c r="AS177" s="26">
        <v>897.93</v>
      </c>
      <c r="AT177" s="26">
        <v>1147.3399999999999</v>
      </c>
      <c r="AU177" s="26">
        <v>1496.46</v>
      </c>
      <c r="AV177" s="26">
        <v>628.82000000000005</v>
      </c>
      <c r="AW177" s="26">
        <v>792.36</v>
      </c>
      <c r="AX177" s="26">
        <v>2654.77</v>
      </c>
      <c r="AY177" s="26">
        <v>180.35</v>
      </c>
      <c r="AZ177" s="26">
        <v>729.85</v>
      </c>
      <c r="BA177" s="26">
        <v>684.45</v>
      </c>
      <c r="BB177" s="26">
        <v>591.92999999999995</v>
      </c>
      <c r="BC177" s="26">
        <v>211.6</v>
      </c>
      <c r="BD177" s="26">
        <v>0</v>
      </c>
      <c r="BE177" s="26">
        <v>0</v>
      </c>
      <c r="BF177" s="26">
        <v>0</v>
      </c>
      <c r="BG177" s="26">
        <v>0</v>
      </c>
      <c r="BH177" s="26">
        <v>0</v>
      </c>
      <c r="BI177" s="26">
        <v>0</v>
      </c>
      <c r="BJ177" s="26">
        <v>0</v>
      </c>
      <c r="BK177" s="26">
        <v>0.56000000000000005</v>
      </c>
      <c r="BL177" s="26">
        <v>0</v>
      </c>
      <c r="BM177" s="26">
        <v>0.33</v>
      </c>
      <c r="BN177" s="26">
        <v>0.02</v>
      </c>
      <c r="BO177" s="26">
        <v>0.05</v>
      </c>
      <c r="BP177" s="26">
        <v>0</v>
      </c>
      <c r="BQ177" s="26">
        <v>0</v>
      </c>
      <c r="BR177" s="26">
        <v>0.01</v>
      </c>
      <c r="BS177" s="26">
        <v>1.99</v>
      </c>
      <c r="BT177" s="26">
        <v>0</v>
      </c>
      <c r="BU177" s="26">
        <v>0</v>
      </c>
      <c r="BV177" s="26">
        <v>5.19</v>
      </c>
      <c r="BW177" s="26">
        <v>0</v>
      </c>
      <c r="BX177" s="26">
        <v>0</v>
      </c>
      <c r="BY177" s="26">
        <v>0</v>
      </c>
      <c r="BZ177" s="26">
        <v>0</v>
      </c>
      <c r="CA177" s="26">
        <v>0</v>
      </c>
      <c r="CB177" s="26">
        <v>188.68</v>
      </c>
      <c r="CD177" s="26">
        <v>24.39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</row>
    <row r="178" spans="1:94" s="26" customFormat="1" x14ac:dyDescent="0.25">
      <c r="A178" s="26" t="str">
        <f>"29/10"</f>
        <v>29/10</v>
      </c>
      <c r="B178" s="27" t="s">
        <v>92</v>
      </c>
      <c r="C178" s="26" t="str">
        <f>"200"</f>
        <v>200</v>
      </c>
      <c r="D178" s="26">
        <v>0.12</v>
      </c>
      <c r="E178" s="26">
        <v>0</v>
      </c>
      <c r="F178" s="26">
        <v>0.02</v>
      </c>
      <c r="G178" s="26">
        <v>0.02</v>
      </c>
      <c r="H178" s="26">
        <v>9.83</v>
      </c>
      <c r="I178" s="26">
        <v>38.659836097560984</v>
      </c>
      <c r="J178" s="26">
        <v>0</v>
      </c>
      <c r="K178" s="26">
        <v>0</v>
      </c>
      <c r="L178" s="26">
        <v>0</v>
      </c>
      <c r="M178" s="26">
        <v>0</v>
      </c>
      <c r="N178" s="26">
        <v>9.6999999999999993</v>
      </c>
      <c r="O178" s="26">
        <v>0</v>
      </c>
      <c r="P178" s="26">
        <v>0.13</v>
      </c>
      <c r="Q178" s="26">
        <v>0</v>
      </c>
      <c r="R178" s="26">
        <v>0</v>
      </c>
      <c r="S178" s="26">
        <v>0.28000000000000003</v>
      </c>
      <c r="T178" s="26">
        <v>0.06</v>
      </c>
      <c r="U178" s="26">
        <v>0.63</v>
      </c>
      <c r="V178" s="26">
        <v>8.16</v>
      </c>
      <c r="W178" s="26">
        <v>2.1800000000000002</v>
      </c>
      <c r="X178" s="26">
        <v>0.56000000000000005</v>
      </c>
      <c r="Y178" s="26">
        <v>1</v>
      </c>
      <c r="Z178" s="26">
        <v>0.06</v>
      </c>
      <c r="AA178" s="26">
        <v>0</v>
      </c>
      <c r="AB178" s="26">
        <v>0.44</v>
      </c>
      <c r="AC178" s="26">
        <v>0.1</v>
      </c>
      <c r="AD178" s="26">
        <v>0.01</v>
      </c>
      <c r="AE178" s="26">
        <v>0</v>
      </c>
      <c r="AF178" s="26">
        <v>0</v>
      </c>
      <c r="AG178" s="26">
        <v>0</v>
      </c>
      <c r="AH178" s="26">
        <v>0.01</v>
      </c>
      <c r="AI178" s="26">
        <v>0.78</v>
      </c>
      <c r="AJ178" s="26">
        <v>0</v>
      </c>
      <c r="AK178" s="26">
        <v>0</v>
      </c>
      <c r="AL178" s="26">
        <v>0</v>
      </c>
      <c r="AM178" s="26">
        <v>0</v>
      </c>
      <c r="AN178" s="26">
        <v>0</v>
      </c>
      <c r="AO178" s="26">
        <v>0</v>
      </c>
      <c r="AP178" s="26">
        <v>0</v>
      </c>
      <c r="AQ178" s="26">
        <v>0</v>
      </c>
      <c r="AR178" s="26">
        <v>0</v>
      </c>
      <c r="AS178" s="26">
        <v>0</v>
      </c>
      <c r="AT178" s="26">
        <v>0</v>
      </c>
      <c r="AU178" s="26">
        <v>0</v>
      </c>
      <c r="AV178" s="26">
        <v>0</v>
      </c>
      <c r="AW178" s="26">
        <v>0</v>
      </c>
      <c r="AX178" s="26">
        <v>0</v>
      </c>
      <c r="AY178" s="26">
        <v>0</v>
      </c>
      <c r="AZ178" s="26">
        <v>0</v>
      </c>
      <c r="BA178" s="26">
        <v>0</v>
      </c>
      <c r="BB178" s="26">
        <v>0</v>
      </c>
      <c r="BC178" s="26">
        <v>0</v>
      </c>
      <c r="BD178" s="26">
        <v>0</v>
      </c>
      <c r="BE178" s="26">
        <v>0</v>
      </c>
      <c r="BF178" s="26">
        <v>0</v>
      </c>
      <c r="BG178" s="26">
        <v>0</v>
      </c>
      <c r="BH178" s="26">
        <v>0</v>
      </c>
      <c r="BI178" s="26">
        <v>0</v>
      </c>
      <c r="BJ178" s="26">
        <v>0</v>
      </c>
      <c r="BK178" s="26">
        <v>0</v>
      </c>
      <c r="BL178" s="26">
        <v>0</v>
      </c>
      <c r="BM178" s="26">
        <v>0</v>
      </c>
      <c r="BN178" s="26">
        <v>0</v>
      </c>
      <c r="BO178" s="26">
        <v>0</v>
      </c>
      <c r="BP178" s="26">
        <v>0</v>
      </c>
      <c r="BQ178" s="26">
        <v>0</v>
      </c>
      <c r="BR178" s="26">
        <v>0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199.45</v>
      </c>
      <c r="CD178" s="26">
        <v>7.0000000000000007E-2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9.76</v>
      </c>
      <c r="CP178" s="26">
        <v>0</v>
      </c>
    </row>
    <row r="179" spans="1:94" s="26" customFormat="1" x14ac:dyDescent="0.25">
      <c r="A179" s="26" t="str">
        <f>"-"</f>
        <v>-</v>
      </c>
      <c r="B179" s="27" t="s">
        <v>93</v>
      </c>
      <c r="C179" s="26" t="str">
        <f>"60"</f>
        <v>60</v>
      </c>
      <c r="D179" s="26">
        <v>3.97</v>
      </c>
      <c r="E179" s="26">
        <v>0</v>
      </c>
      <c r="F179" s="26">
        <v>0.39</v>
      </c>
      <c r="G179" s="26">
        <v>0.39</v>
      </c>
      <c r="H179" s="26">
        <v>28.14</v>
      </c>
      <c r="I179" s="26">
        <v>134.34059999999999</v>
      </c>
      <c r="J179" s="26">
        <v>0</v>
      </c>
      <c r="K179" s="26">
        <v>0</v>
      </c>
      <c r="L179" s="26">
        <v>0</v>
      </c>
      <c r="M179" s="26">
        <v>0</v>
      </c>
      <c r="N179" s="26">
        <v>0.66</v>
      </c>
      <c r="O179" s="26">
        <v>27.36</v>
      </c>
      <c r="P179" s="26">
        <v>0.12</v>
      </c>
      <c r="Q179" s="26">
        <v>0</v>
      </c>
      <c r="R179" s="26">
        <v>0</v>
      </c>
      <c r="S179" s="26">
        <v>0</v>
      </c>
      <c r="T179" s="26">
        <v>1.08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26">
        <v>305.37</v>
      </c>
      <c r="AN179" s="26">
        <v>101.27</v>
      </c>
      <c r="AO179" s="26">
        <v>60.03</v>
      </c>
      <c r="AP179" s="26">
        <v>120.06</v>
      </c>
      <c r="AQ179" s="26">
        <v>45.41</v>
      </c>
      <c r="AR179" s="26">
        <v>217.15</v>
      </c>
      <c r="AS179" s="26">
        <v>134.68</v>
      </c>
      <c r="AT179" s="26">
        <v>187.92</v>
      </c>
      <c r="AU179" s="26">
        <v>155.03</v>
      </c>
      <c r="AV179" s="26">
        <v>81.430000000000007</v>
      </c>
      <c r="AW179" s="26">
        <v>144.07</v>
      </c>
      <c r="AX179" s="26">
        <v>1204.78</v>
      </c>
      <c r="AY179" s="26">
        <v>0</v>
      </c>
      <c r="AZ179" s="26">
        <v>392.54</v>
      </c>
      <c r="BA179" s="26">
        <v>170.69</v>
      </c>
      <c r="BB179" s="26">
        <v>113.27</v>
      </c>
      <c r="BC179" s="26">
        <v>89.78</v>
      </c>
      <c r="BD179" s="26">
        <v>0</v>
      </c>
      <c r="BE179" s="26">
        <v>0</v>
      </c>
      <c r="BF179" s="26">
        <v>0</v>
      </c>
      <c r="BG179" s="26">
        <v>0</v>
      </c>
      <c r="BH179" s="26">
        <v>0</v>
      </c>
      <c r="BI179" s="26">
        <v>0</v>
      </c>
      <c r="BJ179" s="26">
        <v>0</v>
      </c>
      <c r="BK179" s="26">
        <v>0.05</v>
      </c>
      <c r="BL179" s="26">
        <v>0</v>
      </c>
      <c r="BM179" s="26">
        <v>0</v>
      </c>
      <c r="BN179" s="26">
        <v>0</v>
      </c>
      <c r="BO179" s="26">
        <v>0</v>
      </c>
      <c r="BP179" s="26">
        <v>0</v>
      </c>
      <c r="BQ179" s="26">
        <v>0</v>
      </c>
      <c r="BR179" s="26">
        <v>0</v>
      </c>
      <c r="BS179" s="26">
        <v>0.04</v>
      </c>
      <c r="BT179" s="26">
        <v>0</v>
      </c>
      <c r="BU179" s="26">
        <v>0</v>
      </c>
      <c r="BV179" s="26">
        <v>0.17</v>
      </c>
      <c r="BW179" s="26">
        <v>0.01</v>
      </c>
      <c r="BX179" s="26">
        <v>0</v>
      </c>
      <c r="BY179" s="26">
        <v>0</v>
      </c>
      <c r="BZ179" s="26">
        <v>0</v>
      </c>
      <c r="CA179" s="26">
        <v>0</v>
      </c>
      <c r="CB179" s="26">
        <v>23.46</v>
      </c>
      <c r="CD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</row>
    <row r="180" spans="1:94" s="24" customFormat="1" x14ac:dyDescent="0.25">
      <c r="A180" s="24" t="str">
        <f>"-"</f>
        <v>-</v>
      </c>
      <c r="B180" s="25" t="s">
        <v>94</v>
      </c>
      <c r="C180" s="24" t="str">
        <f>"40"</f>
        <v>40</v>
      </c>
      <c r="D180" s="24">
        <v>2.64</v>
      </c>
      <c r="E180" s="24">
        <v>0</v>
      </c>
      <c r="F180" s="24">
        <v>0.48</v>
      </c>
      <c r="G180" s="24">
        <v>0.48</v>
      </c>
      <c r="H180" s="24">
        <v>16.68</v>
      </c>
      <c r="I180" s="24">
        <v>77.352000000000004</v>
      </c>
      <c r="J180" s="24">
        <v>0.08</v>
      </c>
      <c r="K180" s="24">
        <v>0</v>
      </c>
      <c r="L180" s="24">
        <v>0</v>
      </c>
      <c r="M180" s="24">
        <v>0</v>
      </c>
      <c r="N180" s="24">
        <v>0.48</v>
      </c>
      <c r="O180" s="24">
        <v>12.88</v>
      </c>
      <c r="P180" s="24">
        <v>3.32</v>
      </c>
      <c r="Q180" s="24">
        <v>0</v>
      </c>
      <c r="R180" s="24">
        <v>0</v>
      </c>
      <c r="S180" s="24">
        <v>0.4</v>
      </c>
      <c r="T180" s="24">
        <v>1</v>
      </c>
      <c r="U180" s="24">
        <v>244</v>
      </c>
      <c r="V180" s="24">
        <v>98</v>
      </c>
      <c r="W180" s="24">
        <v>14</v>
      </c>
      <c r="X180" s="24">
        <v>18.8</v>
      </c>
      <c r="Y180" s="24">
        <v>63.2</v>
      </c>
      <c r="Z180" s="24">
        <v>1.56</v>
      </c>
      <c r="AA180" s="24">
        <v>0</v>
      </c>
      <c r="AB180" s="24">
        <v>2</v>
      </c>
      <c r="AC180" s="24">
        <v>0.4</v>
      </c>
      <c r="AD180" s="24">
        <v>0.56000000000000005</v>
      </c>
      <c r="AE180" s="24">
        <v>7.0000000000000007E-2</v>
      </c>
      <c r="AF180" s="24">
        <v>0.03</v>
      </c>
      <c r="AG180" s="24">
        <v>0.28000000000000003</v>
      </c>
      <c r="AH180" s="24">
        <v>0.8</v>
      </c>
      <c r="AI180" s="24">
        <v>0</v>
      </c>
      <c r="AJ180" s="24">
        <v>0</v>
      </c>
      <c r="AK180" s="24">
        <v>0</v>
      </c>
      <c r="AL180" s="24">
        <v>0</v>
      </c>
      <c r="AM180" s="24">
        <v>170.8</v>
      </c>
      <c r="AN180" s="24">
        <v>89.2</v>
      </c>
      <c r="AO180" s="24">
        <v>37.200000000000003</v>
      </c>
      <c r="AP180" s="24">
        <v>79.2</v>
      </c>
      <c r="AQ180" s="24">
        <v>32</v>
      </c>
      <c r="AR180" s="24">
        <v>148.4</v>
      </c>
      <c r="AS180" s="24">
        <v>118.8</v>
      </c>
      <c r="AT180" s="24">
        <v>116.4</v>
      </c>
      <c r="AU180" s="24">
        <v>185.6</v>
      </c>
      <c r="AV180" s="24">
        <v>49.6</v>
      </c>
      <c r="AW180" s="24">
        <v>124</v>
      </c>
      <c r="AX180" s="24">
        <v>611.6</v>
      </c>
      <c r="AY180" s="24">
        <v>0</v>
      </c>
      <c r="AZ180" s="24">
        <v>210.4</v>
      </c>
      <c r="BA180" s="24">
        <v>116.4</v>
      </c>
      <c r="BB180" s="24">
        <v>72</v>
      </c>
      <c r="BC180" s="24">
        <v>52</v>
      </c>
      <c r="BD180" s="24">
        <v>0</v>
      </c>
      <c r="BE180" s="24">
        <v>0</v>
      </c>
      <c r="BF180" s="24">
        <v>0</v>
      </c>
      <c r="BG180" s="24">
        <v>0</v>
      </c>
      <c r="BH180" s="24">
        <v>0</v>
      </c>
      <c r="BI180" s="24">
        <v>0</v>
      </c>
      <c r="BJ180" s="24">
        <v>0</v>
      </c>
      <c r="BK180" s="24">
        <v>0.06</v>
      </c>
      <c r="BL180" s="24">
        <v>0</v>
      </c>
      <c r="BM180" s="24">
        <v>0</v>
      </c>
      <c r="BN180" s="24">
        <v>0.01</v>
      </c>
      <c r="BO180" s="24">
        <v>0</v>
      </c>
      <c r="BP180" s="24">
        <v>0</v>
      </c>
      <c r="BQ180" s="24">
        <v>0</v>
      </c>
      <c r="BR180" s="24">
        <v>0</v>
      </c>
      <c r="BS180" s="24">
        <v>0.04</v>
      </c>
      <c r="BT180" s="24">
        <v>0</v>
      </c>
      <c r="BU180" s="24">
        <v>0</v>
      </c>
      <c r="BV180" s="24">
        <v>0.19</v>
      </c>
      <c r="BW180" s="24">
        <v>0.03</v>
      </c>
      <c r="BX180" s="24">
        <v>0</v>
      </c>
      <c r="BY180" s="24">
        <v>0</v>
      </c>
      <c r="BZ180" s="24">
        <v>0</v>
      </c>
      <c r="CA180" s="24">
        <v>0</v>
      </c>
      <c r="CB180" s="24">
        <v>18.8</v>
      </c>
      <c r="CD180" s="24">
        <v>0.33</v>
      </c>
      <c r="CF180" s="24">
        <v>0</v>
      </c>
      <c r="CG180" s="24">
        <v>0</v>
      </c>
      <c r="CH180" s="24">
        <v>0</v>
      </c>
      <c r="CI180" s="24">
        <v>0</v>
      </c>
      <c r="CJ180" s="24">
        <v>0</v>
      </c>
      <c r="CK180" s="24">
        <v>0</v>
      </c>
      <c r="CL180" s="24">
        <v>0</v>
      </c>
      <c r="CM180" s="24">
        <v>0</v>
      </c>
      <c r="CN180" s="24">
        <v>0</v>
      </c>
      <c r="CO180" s="24">
        <v>0</v>
      </c>
      <c r="CP180" s="24">
        <v>0</v>
      </c>
    </row>
    <row r="181" spans="1:94" s="28" customFormat="1" x14ac:dyDescent="0.25">
      <c r="B181" s="29" t="s">
        <v>104</v>
      </c>
      <c r="D181" s="28">
        <v>28.31</v>
      </c>
      <c r="E181" s="28">
        <v>16.260000000000002</v>
      </c>
      <c r="F181" s="28">
        <v>47.77</v>
      </c>
      <c r="G181" s="28">
        <v>15.76</v>
      </c>
      <c r="H181" s="28">
        <v>107.74</v>
      </c>
      <c r="I181" s="28">
        <v>960.24</v>
      </c>
      <c r="J181" s="28">
        <v>15.96</v>
      </c>
      <c r="K181" s="28">
        <v>8.82</v>
      </c>
      <c r="L181" s="28">
        <v>0</v>
      </c>
      <c r="M181" s="28">
        <v>0</v>
      </c>
      <c r="N181" s="28">
        <v>31.37</v>
      </c>
      <c r="O181" s="28">
        <v>65.75</v>
      </c>
      <c r="P181" s="28">
        <v>10.62</v>
      </c>
      <c r="Q181" s="28">
        <v>0</v>
      </c>
      <c r="R181" s="28">
        <v>0</v>
      </c>
      <c r="S181" s="28">
        <v>2.36</v>
      </c>
      <c r="T181" s="28">
        <v>8.0299999999999994</v>
      </c>
      <c r="U181" s="28">
        <v>762.83</v>
      </c>
      <c r="V181" s="28">
        <v>1919.14</v>
      </c>
      <c r="W181" s="28">
        <v>115.16</v>
      </c>
      <c r="X181" s="28">
        <v>118.06</v>
      </c>
      <c r="Y181" s="28">
        <v>400.81</v>
      </c>
      <c r="Z181" s="28">
        <v>8.27</v>
      </c>
      <c r="AA181" s="28">
        <v>4.5</v>
      </c>
      <c r="AB181" s="28">
        <v>1201.03</v>
      </c>
      <c r="AC181" s="28">
        <v>254.06</v>
      </c>
      <c r="AD181" s="28">
        <v>7.73</v>
      </c>
      <c r="AE181" s="28">
        <v>0.73</v>
      </c>
      <c r="AF181" s="28">
        <v>0.35</v>
      </c>
      <c r="AG181" s="28">
        <v>5.38</v>
      </c>
      <c r="AH181" s="28">
        <v>12.03</v>
      </c>
      <c r="AI181" s="28">
        <v>42.97</v>
      </c>
      <c r="AJ181" s="28">
        <v>0</v>
      </c>
      <c r="AK181" s="28">
        <v>936.32</v>
      </c>
      <c r="AL181" s="28">
        <v>821.27</v>
      </c>
      <c r="AM181" s="28">
        <v>1808.16</v>
      </c>
      <c r="AN181" s="28">
        <v>1700.87</v>
      </c>
      <c r="AO181" s="28">
        <v>502.17</v>
      </c>
      <c r="AP181" s="28">
        <v>1028.5999999999999</v>
      </c>
      <c r="AQ181" s="28">
        <v>330.36</v>
      </c>
      <c r="AR181" s="28">
        <v>1119.05</v>
      </c>
      <c r="AS181" s="28">
        <v>1252.6600000000001</v>
      </c>
      <c r="AT181" s="28">
        <v>1606.92</v>
      </c>
      <c r="AU181" s="28">
        <v>2150.9499999999998</v>
      </c>
      <c r="AV181" s="28">
        <v>800.65</v>
      </c>
      <c r="AW181" s="28">
        <v>1145.3599999999999</v>
      </c>
      <c r="AX181" s="28">
        <v>4949.75</v>
      </c>
      <c r="AY181" s="28">
        <v>180.35</v>
      </c>
      <c r="AZ181" s="28">
        <v>1427.23</v>
      </c>
      <c r="BA181" s="28">
        <v>1069.8599999999999</v>
      </c>
      <c r="BB181" s="28">
        <v>850.06</v>
      </c>
      <c r="BC181" s="28">
        <v>385.91</v>
      </c>
      <c r="BD181" s="28">
        <v>0</v>
      </c>
      <c r="BE181" s="28">
        <v>0</v>
      </c>
      <c r="BF181" s="28">
        <v>0</v>
      </c>
      <c r="BG181" s="28">
        <v>0</v>
      </c>
      <c r="BH181" s="28">
        <v>0</v>
      </c>
      <c r="BI181" s="28">
        <v>0.01</v>
      </c>
      <c r="BJ181" s="28">
        <v>0</v>
      </c>
      <c r="BK181" s="28">
        <v>0.96</v>
      </c>
      <c r="BL181" s="28">
        <v>0</v>
      </c>
      <c r="BM181" s="28">
        <v>0.52</v>
      </c>
      <c r="BN181" s="28">
        <v>0.04</v>
      </c>
      <c r="BO181" s="28">
        <v>0.08</v>
      </c>
      <c r="BP181" s="28">
        <v>0</v>
      </c>
      <c r="BQ181" s="28">
        <v>0</v>
      </c>
      <c r="BR181" s="28">
        <v>0.02</v>
      </c>
      <c r="BS181" s="28">
        <v>3.16</v>
      </c>
      <c r="BT181" s="28">
        <v>0</v>
      </c>
      <c r="BU181" s="28">
        <v>0</v>
      </c>
      <c r="BV181" s="28">
        <v>8.5399999999999991</v>
      </c>
      <c r="BW181" s="28">
        <v>0.04</v>
      </c>
      <c r="BX181" s="28">
        <v>0</v>
      </c>
      <c r="BY181" s="28">
        <v>0</v>
      </c>
      <c r="BZ181" s="28">
        <v>0</v>
      </c>
      <c r="CA181" s="28">
        <v>0</v>
      </c>
      <c r="CB181" s="28">
        <v>891.39</v>
      </c>
      <c r="CC181" s="28">
        <f>$I$181/$I$182*100</f>
        <v>59.847800208168437</v>
      </c>
      <c r="CD181" s="28">
        <v>204.67</v>
      </c>
      <c r="CF181" s="28">
        <v>0</v>
      </c>
      <c r="CG181" s="28">
        <v>0</v>
      </c>
      <c r="CH181" s="28">
        <v>0</v>
      </c>
      <c r="CI181" s="28">
        <v>0</v>
      </c>
      <c r="CJ181" s="28">
        <v>0</v>
      </c>
      <c r="CK181" s="28">
        <v>0</v>
      </c>
      <c r="CL181" s="28">
        <v>0</v>
      </c>
      <c r="CM181" s="28">
        <v>0</v>
      </c>
      <c r="CN181" s="28">
        <v>0</v>
      </c>
      <c r="CO181" s="28">
        <v>9.76</v>
      </c>
      <c r="CP181" s="28">
        <v>1</v>
      </c>
    </row>
    <row r="182" spans="1:94" s="28" customFormat="1" x14ac:dyDescent="0.25">
      <c r="B182" s="29" t="s">
        <v>105</v>
      </c>
      <c r="D182" s="28">
        <v>53.05</v>
      </c>
      <c r="E182" s="28">
        <v>37.159999999999997</v>
      </c>
      <c r="F182" s="28">
        <v>87.77</v>
      </c>
      <c r="G182" s="28">
        <v>16.440000000000001</v>
      </c>
      <c r="H182" s="28">
        <v>154.9</v>
      </c>
      <c r="I182" s="28">
        <v>1604.47</v>
      </c>
      <c r="J182" s="28">
        <v>36.69</v>
      </c>
      <c r="K182" s="28">
        <v>9.5299999999999994</v>
      </c>
      <c r="L182" s="28">
        <v>0</v>
      </c>
      <c r="M182" s="28">
        <v>0</v>
      </c>
      <c r="N182" s="28">
        <v>45.64</v>
      </c>
      <c r="O182" s="28">
        <v>95.93</v>
      </c>
      <c r="P182" s="28">
        <v>13.33</v>
      </c>
      <c r="Q182" s="28">
        <v>0</v>
      </c>
      <c r="R182" s="28">
        <v>0</v>
      </c>
      <c r="S182" s="28">
        <v>2.99</v>
      </c>
      <c r="T182" s="28">
        <v>12.98</v>
      </c>
      <c r="U182" s="28">
        <v>1566.86</v>
      </c>
      <c r="V182" s="28">
        <v>2265.69</v>
      </c>
      <c r="W182" s="28">
        <v>269.23</v>
      </c>
      <c r="X182" s="28">
        <v>155.27000000000001</v>
      </c>
      <c r="Y182" s="28">
        <v>752.81</v>
      </c>
      <c r="Z182" s="28">
        <v>12.9</v>
      </c>
      <c r="AA182" s="28">
        <v>352.9</v>
      </c>
      <c r="AB182" s="28">
        <v>1371.17</v>
      </c>
      <c r="AC182" s="28">
        <v>800.56</v>
      </c>
      <c r="AD182" s="28">
        <v>9.3800000000000008</v>
      </c>
      <c r="AE182" s="28">
        <v>0.88</v>
      </c>
      <c r="AF182" s="28">
        <v>1.01</v>
      </c>
      <c r="AG182" s="28">
        <v>5.9</v>
      </c>
      <c r="AH182" s="28">
        <v>18.54</v>
      </c>
      <c r="AI182" s="28">
        <v>44.03</v>
      </c>
      <c r="AJ182" s="28">
        <v>0</v>
      </c>
      <c r="AK182" s="28">
        <v>1033.8499999999999</v>
      </c>
      <c r="AL182" s="28">
        <v>917.45</v>
      </c>
      <c r="AM182" s="28">
        <v>3856.19</v>
      </c>
      <c r="AN182" s="28">
        <v>3245.93</v>
      </c>
      <c r="AO182" s="28">
        <v>1216.55</v>
      </c>
      <c r="AP182" s="28">
        <v>2120.19</v>
      </c>
      <c r="AQ182" s="28">
        <v>711.87</v>
      </c>
      <c r="AR182" s="28">
        <v>2401.2800000000002</v>
      </c>
      <c r="AS182" s="28">
        <v>2455.2399999999998</v>
      </c>
      <c r="AT182" s="28">
        <v>2953.05</v>
      </c>
      <c r="AU182" s="28">
        <v>4157.3100000000004</v>
      </c>
      <c r="AV182" s="28">
        <v>1389.37</v>
      </c>
      <c r="AW182" s="28">
        <v>1940.55</v>
      </c>
      <c r="AX182" s="28">
        <v>8856.81</v>
      </c>
      <c r="AY182" s="28">
        <v>200.09</v>
      </c>
      <c r="AZ182" s="28">
        <v>2452.9499999999998</v>
      </c>
      <c r="BA182" s="28">
        <v>2610.71</v>
      </c>
      <c r="BB182" s="28">
        <v>1768.56</v>
      </c>
      <c r="BC182" s="28">
        <v>921.98</v>
      </c>
      <c r="BD182" s="28">
        <v>0.84</v>
      </c>
      <c r="BE182" s="28">
        <v>0.38</v>
      </c>
      <c r="BF182" s="28">
        <v>0.21</v>
      </c>
      <c r="BG182" s="28">
        <v>0.47</v>
      </c>
      <c r="BH182" s="28">
        <v>0.54</v>
      </c>
      <c r="BI182" s="28">
        <v>2.48</v>
      </c>
      <c r="BJ182" s="28">
        <v>0</v>
      </c>
      <c r="BK182" s="28">
        <v>7.92</v>
      </c>
      <c r="BL182" s="28">
        <v>0</v>
      </c>
      <c r="BM182" s="28">
        <v>2.65</v>
      </c>
      <c r="BN182" s="28">
        <v>0.05</v>
      </c>
      <c r="BO182" s="28">
        <v>0.08</v>
      </c>
      <c r="BP182" s="28">
        <v>0</v>
      </c>
      <c r="BQ182" s="28">
        <v>0.48</v>
      </c>
      <c r="BR182" s="28">
        <v>0.75</v>
      </c>
      <c r="BS182" s="28">
        <v>8.83</v>
      </c>
      <c r="BT182" s="28">
        <v>0</v>
      </c>
      <c r="BU182" s="28">
        <v>0</v>
      </c>
      <c r="BV182" s="28">
        <v>9.1</v>
      </c>
      <c r="BW182" s="28">
        <v>0.09</v>
      </c>
      <c r="BX182" s="28">
        <v>0</v>
      </c>
      <c r="BY182" s="28">
        <v>0</v>
      </c>
      <c r="BZ182" s="28">
        <v>0</v>
      </c>
      <c r="CA182" s="28">
        <v>0</v>
      </c>
      <c r="CB182" s="28">
        <v>1290.31</v>
      </c>
      <c r="CD182" s="28">
        <v>581.42999999999995</v>
      </c>
      <c r="CF182" s="28">
        <v>0</v>
      </c>
      <c r="CG182" s="28">
        <v>0</v>
      </c>
      <c r="CH182" s="28">
        <v>0</v>
      </c>
      <c r="CI182" s="28">
        <v>0</v>
      </c>
      <c r="CJ182" s="28">
        <v>0</v>
      </c>
      <c r="CK182" s="28">
        <v>0</v>
      </c>
      <c r="CL182" s="28">
        <v>0</v>
      </c>
      <c r="CM182" s="28">
        <v>0</v>
      </c>
      <c r="CN182" s="28">
        <v>0</v>
      </c>
      <c r="CO182" s="28">
        <v>19.510000000000002</v>
      </c>
      <c r="CP182" s="28">
        <v>2</v>
      </c>
    </row>
    <row r="185" spans="1:94" x14ac:dyDescent="0.25">
      <c r="B185" s="1"/>
    </row>
    <row r="186" spans="1:94" x14ac:dyDescent="0.25">
      <c r="B186" s="1"/>
    </row>
    <row r="187" spans="1:94" x14ac:dyDescent="0.25">
      <c r="B187" s="1"/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  <rowBreaks count="10" manualBreakCount="10">
    <brk id="25" max="16383" man="1"/>
    <brk id="43" max="16383" man="1"/>
    <brk id="61" max="16383" man="1"/>
    <brk id="79" max="16383" man="1"/>
    <brk id="95" max="16383" man="1"/>
    <brk id="111" max="16383" man="1"/>
    <brk id="130" max="16383" man="1"/>
    <brk id="148" max="16383" man="1"/>
    <brk id="165" max="16383" man="1"/>
    <brk id="1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80</v>
      </c>
      <c r="B1" s="11">
        <v>44711</v>
      </c>
    </row>
    <row r="2" spans="1:2" x14ac:dyDescent="0.2">
      <c r="A2" t="s">
        <v>81</v>
      </c>
      <c r="B2" s="11">
        <v>44696.891400462962</v>
      </c>
    </row>
    <row r="3" spans="1:2" x14ac:dyDescent="0.2">
      <c r="A3" t="s">
        <v>82</v>
      </c>
      <c r="B3" t="s">
        <v>87</v>
      </c>
    </row>
    <row r="4" spans="1:2" x14ac:dyDescent="0.2">
      <c r="A4" t="s">
        <v>83</v>
      </c>
      <c r="B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10.06.2022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2022-05-20T06:35:03Z</cp:lastPrinted>
  <dcterms:created xsi:type="dcterms:W3CDTF">2002-09-22T07:35:02Z</dcterms:created>
  <dcterms:modified xsi:type="dcterms:W3CDTF">2022-05-20T06:38:00Z</dcterms:modified>
</cp:coreProperties>
</file>