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4\меню\"/>
    </mc:Choice>
  </mc:AlternateContent>
  <bookViews>
    <workbookView xWindow="240" yWindow="135" windowWidth="11355" windowHeight="6150"/>
  </bookViews>
  <sheets>
    <sheet name="30.03.2024" sheetId="1" r:id="rId1"/>
  </sheets>
  <definedNames>
    <definedName name="Группа">#REF!</definedName>
    <definedName name="Дата_Печати">#REF!</definedName>
    <definedName name="Дата_Сост">#REF!</definedName>
    <definedName name="С3">'30.03.2024'!#REF!</definedName>
    <definedName name="Физ_Норма">#REF!</definedName>
  </definedNames>
  <calcPr calcId="162913" refMode="R1C1"/>
</workbook>
</file>

<file path=xl/calcChain.xml><?xml version="1.0" encoding="utf-8"?>
<calcChain xmlns="http://schemas.openxmlformats.org/spreadsheetml/2006/main">
  <c r="CC132" i="1" l="1"/>
  <c r="CC122" i="1"/>
  <c r="A131" i="1"/>
  <c r="C131" i="1"/>
  <c r="A130" i="1"/>
  <c r="C130" i="1"/>
  <c r="A129" i="1"/>
  <c r="C129" i="1"/>
  <c r="A128" i="1"/>
  <c r="C128" i="1"/>
  <c r="A127" i="1"/>
  <c r="C127" i="1"/>
  <c r="A126" i="1"/>
  <c r="C126" i="1"/>
  <c r="A125" i="1"/>
  <c r="C125" i="1"/>
  <c r="A124" i="1"/>
  <c r="C124" i="1"/>
  <c r="A121" i="1"/>
  <c r="C121" i="1"/>
  <c r="A120" i="1"/>
  <c r="C120" i="1"/>
  <c r="A119" i="1"/>
  <c r="C119" i="1"/>
  <c r="A118" i="1"/>
  <c r="C118" i="1"/>
  <c r="A117" i="1"/>
  <c r="C117" i="1"/>
  <c r="CC113" i="1"/>
  <c r="CC104" i="1"/>
  <c r="A112" i="1"/>
  <c r="C112" i="1"/>
  <c r="A111" i="1"/>
  <c r="C111" i="1"/>
  <c r="A110" i="1"/>
  <c r="C110" i="1"/>
  <c r="A109" i="1"/>
  <c r="C109" i="1"/>
  <c r="A108" i="1"/>
  <c r="C108" i="1"/>
  <c r="A107" i="1"/>
  <c r="C107" i="1"/>
  <c r="A106" i="1"/>
  <c r="C106" i="1"/>
  <c r="A103" i="1"/>
  <c r="C103" i="1"/>
  <c r="A102" i="1"/>
  <c r="C102" i="1"/>
  <c r="A101" i="1"/>
  <c r="C101" i="1"/>
  <c r="A100" i="1"/>
  <c r="C100" i="1"/>
  <c r="A99" i="1"/>
  <c r="C99" i="1"/>
  <c r="CC95" i="1"/>
  <c r="CC87" i="1"/>
  <c r="A94" i="1"/>
  <c r="C94" i="1"/>
  <c r="A93" i="1"/>
  <c r="C93" i="1"/>
  <c r="A92" i="1"/>
  <c r="C92" i="1"/>
  <c r="A91" i="1"/>
  <c r="C91" i="1"/>
  <c r="A90" i="1"/>
  <c r="C90" i="1"/>
  <c r="A89" i="1"/>
  <c r="C89" i="1"/>
  <c r="A86" i="1"/>
  <c r="C86" i="1"/>
  <c r="A85" i="1"/>
  <c r="C85" i="1"/>
  <c r="A84" i="1"/>
  <c r="C84" i="1"/>
  <c r="A83" i="1"/>
  <c r="C83" i="1"/>
  <c r="A82" i="1"/>
  <c r="C82" i="1"/>
  <c r="CC78" i="1"/>
  <c r="CC69" i="1"/>
  <c r="A77" i="1"/>
  <c r="C77" i="1"/>
  <c r="A76" i="1"/>
  <c r="C76" i="1"/>
  <c r="A75" i="1"/>
  <c r="C75" i="1"/>
  <c r="A74" i="1"/>
  <c r="C74" i="1"/>
  <c r="A73" i="1"/>
  <c r="C73" i="1"/>
  <c r="A72" i="1"/>
  <c r="C72" i="1"/>
  <c r="A71" i="1"/>
  <c r="C71" i="1"/>
  <c r="A68" i="1"/>
  <c r="C68" i="1"/>
  <c r="A67" i="1"/>
  <c r="C67" i="1"/>
  <c r="A66" i="1"/>
  <c r="C66" i="1"/>
  <c r="A65" i="1"/>
  <c r="C65" i="1"/>
  <c r="A64" i="1"/>
  <c r="C64" i="1"/>
  <c r="CC60" i="1"/>
  <c r="CC51" i="1"/>
  <c r="A59" i="1"/>
  <c r="C59" i="1"/>
  <c r="A58" i="1"/>
  <c r="C58" i="1"/>
  <c r="A57" i="1"/>
  <c r="C57" i="1"/>
  <c r="A56" i="1"/>
  <c r="C56" i="1"/>
  <c r="A55" i="1"/>
  <c r="C55" i="1"/>
  <c r="A54" i="1"/>
  <c r="C54" i="1"/>
  <c r="A53" i="1"/>
  <c r="C53" i="1"/>
  <c r="A50" i="1"/>
  <c r="C50" i="1"/>
  <c r="A49" i="1"/>
  <c r="C49" i="1"/>
  <c r="A48" i="1"/>
  <c r="C48" i="1"/>
  <c r="A47" i="1"/>
  <c r="C47" i="1"/>
  <c r="A46" i="1"/>
  <c r="C46" i="1"/>
  <c r="CC42" i="1"/>
  <c r="CC32" i="1"/>
  <c r="A41" i="1"/>
  <c r="C41" i="1"/>
  <c r="A40" i="1"/>
  <c r="C40" i="1"/>
  <c r="A39" i="1"/>
  <c r="C39" i="1"/>
  <c r="A38" i="1"/>
  <c r="C38" i="1"/>
  <c r="A37" i="1"/>
  <c r="C37" i="1"/>
  <c r="A36" i="1"/>
  <c r="C36" i="1"/>
  <c r="A35" i="1"/>
  <c r="C35" i="1"/>
  <c r="A34" i="1"/>
  <c r="C34" i="1"/>
  <c r="A31" i="1"/>
  <c r="C31" i="1"/>
  <c r="A30" i="1"/>
  <c r="C30" i="1"/>
  <c r="A29" i="1"/>
  <c r="C29" i="1"/>
  <c r="A28" i="1"/>
  <c r="C28" i="1"/>
  <c r="CC24" i="1"/>
  <c r="CC14" i="1"/>
  <c r="A23" i="1"/>
  <c r="C23" i="1"/>
  <c r="A22" i="1"/>
  <c r="C22" i="1"/>
  <c r="A21" i="1"/>
  <c r="C21" i="1"/>
  <c r="A20" i="1"/>
  <c r="C20" i="1"/>
  <c r="A19" i="1"/>
  <c r="C19" i="1"/>
  <c r="A18" i="1"/>
  <c r="C18" i="1"/>
  <c r="A17" i="1"/>
  <c r="C17" i="1"/>
  <c r="A16" i="1"/>
  <c r="C16" i="1"/>
  <c r="A13" i="1"/>
  <c r="C13" i="1"/>
  <c r="A12" i="1"/>
  <c r="C12" i="1"/>
  <c r="A11" i="1"/>
  <c r="C11" i="1"/>
  <c r="A10" i="1"/>
  <c r="C10" i="1"/>
  <c r="A9" i="1"/>
  <c r="C9" i="1"/>
  <c r="A8" i="1"/>
  <c r="C8" i="1"/>
</calcChain>
</file>

<file path=xl/sharedStrings.xml><?xml version="1.0" encoding="utf-8"?>
<sst xmlns="http://schemas.openxmlformats.org/spreadsheetml/2006/main" count="213" uniqueCount="150">
  <si>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</si>
  <si>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</si>
  <si>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</si>
  <si>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</si>
  <si>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</si>
  <si>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</si>
  <si>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</si>
  <si>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</si>
  <si>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</si>
  <si>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</si>
  <si>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</si>
  <si>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</si>
  <si>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</si>
  <si>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</si>
  <si>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</si>
  <si>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</si>
  <si>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</si>
  <si>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</si>
  <si>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</si>
  <si>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</si>
  <si>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</si>
  <si>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</si>
  <si>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</si>
  <si>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</si>
  <si>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</si>
  <si>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</si>
  <si>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</si>
  <si>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</si>
  <si>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</si>
  <si>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</si>
  <si>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</si>
  <si>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</si>
  <si>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</si>
  <si>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</si>
  <si>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</si>
  <si>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</si>
  <si>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</si>
  <si>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</si>
  <si>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</si>
  <si>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</si>
  <si>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</si>
  <si>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</si>
  <si>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</si>
  <si>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</si>
  <si>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</si>
  <si>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</si>
  <si>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</si>
  <si>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</si>
  <si>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</si>
  <si>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</si>
  <si>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</si>
  <si>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</si>
  <si>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</si>
  <si>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</si>
  <si>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</si>
  <si>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</si>
  <si>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</si>
  <si>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</si>
  <si>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</si>
  <si>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</si>
  <si>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</si>
  <si>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</si>
  <si>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</si>
  <si>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</si>
  <si>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</si>
  <si>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</si>
  <si>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</si>
  <si>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</si>
  <si>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</si>
  <si>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</si>
  <si>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</si>
  <si>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</si>
  <si>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</si>
  <si>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</si>
  <si>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</si>
  <si>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</si>
  <si>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</si>
  <si>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</si>
  <si>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</si>
  <si>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</si>
  <si>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</si>
  <si>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</si>
  <si>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А,мкг</t>
  </si>
  <si>
    <t>1 день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</si>
  <si>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</si>
  <si>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</si>
  <si>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</si>
  <si>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</si>
  <si>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</si>
  <si>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</si>
  <si>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Масло сливочное</t>
  </si>
  <si>
    <t>Итого за 'Завтрак'</t>
  </si>
  <si>
    <t>Обед</t>
  </si>
  <si>
    <t>Салат из припущенной моркови и яблок с растительным маслом</t>
  </si>
  <si>
    <t>Суп-пюре из разных овощей</t>
  </si>
  <si>
    <t>Гренки (сухарики)</t>
  </si>
  <si>
    <t>Рис отварной г</t>
  </si>
  <si>
    <t>Биточки (котлеты) из мяса свинины</t>
  </si>
  <si>
    <t>Компот из сухофруктов</t>
  </si>
  <si>
    <t>Итого за 'Обед'</t>
  </si>
  <si>
    <t>Итого за день</t>
  </si>
  <si>
    <t>2 день</t>
  </si>
  <si>
    <t>Каша пшенная молочная с маслом сливочным</t>
  </si>
  <si>
    <t>Булочка Российская</t>
  </si>
  <si>
    <t>Какао с молоком</t>
  </si>
  <si>
    <t>Салат из отварной свеклы с сыром и растительным маслом</t>
  </si>
  <si>
    <t>Щи из свежей капусты со сметаной</t>
  </si>
  <si>
    <t>Макаронные изделия отварные</t>
  </si>
  <si>
    <t>Печень в молочном соусе куриная</t>
  </si>
  <si>
    <t>Напиток из шиповника</t>
  </si>
  <si>
    <t>Фрукты</t>
  </si>
  <si>
    <t>3 день</t>
  </si>
  <si>
    <t>Каша геркулесовая молочная с маслом сливочным</t>
  </si>
  <si>
    <t>Бутерброд с маслом</t>
  </si>
  <si>
    <t>Чай с молоком</t>
  </si>
  <si>
    <t xml:space="preserve">Йогурт стакан 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</si>
  <si>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</si>
  <si>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</si>
  <si>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</si>
  <si>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</si>
  <si>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</si>
  <si>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4 день</t>
  </si>
  <si>
    <t>Запеканка (сырники) из творога</t>
  </si>
  <si>
    <t>Молоко сгущенное</t>
  </si>
  <si>
    <t>Булочка дорожная</t>
  </si>
  <si>
    <t>Салат из отварного картофеля, моркови с репчатым луком, соленым огурцом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</si>
  <si>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</si>
  <si>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</si>
  <si>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</si>
  <si>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</si>
  <si>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5 день</t>
  </si>
  <si>
    <t>Омлет запеченный или паровой</t>
  </si>
  <si>
    <t>Булочка ванильная</t>
  </si>
  <si>
    <t>Кофейный напиток с молоком</t>
  </si>
  <si>
    <t>Суп-лапша на курином бульоне</t>
  </si>
  <si>
    <t>Запеканка картофельная, фаршированная отварным мясом свинины</t>
  </si>
  <si>
    <t>6 день</t>
  </si>
  <si>
    <t>Каша молочная ассорти (рис, гречневая крупа) с маслом сливочным</t>
  </si>
  <si>
    <t>Винегрет овощной</t>
  </si>
  <si>
    <t>Суп картофельный с макаронными изделиями</t>
  </si>
  <si>
    <t>Каша перловая с овощами</t>
  </si>
  <si>
    <t>Бефстроганов из филе курицы</t>
  </si>
  <si>
    <t>Кисель из кураги</t>
  </si>
  <si>
    <t>7 день</t>
  </si>
  <si>
    <t>Макаронные изделия отварные с сыром</t>
  </si>
  <si>
    <t>Булочка школьная</t>
  </si>
  <si>
    <t>Салат из припущенной моркови с растительным маслом</t>
  </si>
  <si>
    <t>Борщ со сметаной</t>
  </si>
  <si>
    <t>Суфле из рыбы минтай</t>
  </si>
  <si>
    <t>МКОУ СОШ № 1 7-10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</si>
</sst>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134"/>
  <sheetViews>
    <sheetView tabSelected="1" zoomScaleNormal="100" workbookViewId="0">
      <selection activeCell="G12" sqref="G12"/>
    </sheetView>
  </sheetViews>
  <sheetFormatPr defaultColWidth="0" defaultRowHeight="15.75" x14ac:dyDescent="0.25"/>
  <cols>
    <col min="1" max="1" width="10.85546875" style="1" customWidth="1"/>
    <col min="2" max="2" width="27.85546875" style="8" customWidth="1"/>
    <col min="3" max="3" width="7.28515625" style="1" customWidth="1"/>
    <col min="4" max="4" width="5.85546875" style="1" customWidth="1"/>
    <col min="5" max="5" width="10.140625" style="1" customWidth="1"/>
    <col min="6" max="6" width="6.2851562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6.14062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 x14ac:dyDescent="0.25">
      <c r="B1" s="1"/>
    </row>
    <row r="2" spans="1:94" ht="20.25" customHeight="1" x14ac:dyDescent="0.45">
      <c r="A2" s="32" t="s">
        <v>7</v>
      </c>
      <c r="B2" s="32"/>
      <c r="C2" s="32"/>
      <c r="D2" s="32"/>
      <c r="E2" s="32"/>
      <c r="F2" s="32"/>
      <c r="G2" s="32"/>
      <c r="H2" s="32"/>
      <c r="I2" s="32"/>
    </row>
    <row r="3" spans="1:94" x14ac:dyDescent="0.25">
      <c r="B3" s="1" t="s">
        <v>149</v>
      </c>
    </row>
    <row r="4" spans="1:94" s="3" customFormat="1" ht="14.25" customHeight="1" x14ac:dyDescent="0.25">
      <c r="A4" s="33" t="s">
        <v>76</v>
      </c>
      <c r="B4" s="29" t="s">
        <v>0</v>
      </c>
      <c r="C4" s="29" t="s">
        <v>6</v>
      </c>
      <c r="D4" s="29" t="s">
        <v>2</v>
      </c>
      <c r="E4" s="29"/>
      <c r="F4" s="29" t="s">
        <v>9</v>
      </c>
      <c r="G4" s="29"/>
      <c r="H4" s="29" t="s">
        <v>8</v>
      </c>
      <c r="I4" s="30" t="s">
        <v>5</v>
      </c>
      <c r="J4" s="3" t="s">
        <v>10</v>
      </c>
      <c r="K4" s="3" t="s">
        <v>11</v>
      </c>
      <c r="L4" s="3" t="s">
        <v>74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26" t="s">
        <v>75</v>
      </c>
      <c r="X4" s="26"/>
      <c r="Y4" s="26"/>
      <c r="Z4" s="26"/>
      <c r="AA4" s="27" t="s">
        <v>77</v>
      </c>
      <c r="AB4" s="27"/>
      <c r="AC4" s="27"/>
      <c r="AD4" s="27"/>
      <c r="AE4" s="27"/>
      <c r="AF4" s="27"/>
      <c r="AG4" s="27"/>
      <c r="AH4" s="27"/>
      <c r="AI4" s="28"/>
      <c r="AJ4" s="3" t="s">
        <v>30</v>
      </c>
      <c r="AK4" s="3" t="s">
        <v>31</v>
      </c>
      <c r="AL4" s="3" t="s">
        <v>32</v>
      </c>
      <c r="AM4" s="3" t="s">
        <v>33</v>
      </c>
      <c r="AN4" s="3" t="s">
        <v>34</v>
      </c>
      <c r="AO4" s="3" t="s">
        <v>35</v>
      </c>
      <c r="AP4" s="3" t="s">
        <v>36</v>
      </c>
      <c r="AQ4" s="3" t="s">
        <v>37</v>
      </c>
      <c r="AR4" s="3" t="s">
        <v>38</v>
      </c>
      <c r="AS4" s="3" t="s">
        <v>39</v>
      </c>
      <c r="AT4" s="3" t="s">
        <v>40</v>
      </c>
      <c r="AU4" s="3" t="s">
        <v>41</v>
      </c>
      <c r="AV4" s="3" t="s">
        <v>42</v>
      </c>
      <c r="AW4" s="3" t="s">
        <v>43</v>
      </c>
      <c r="AX4" s="3" t="s">
        <v>44</v>
      </c>
      <c r="AY4" s="3" t="s">
        <v>45</v>
      </c>
      <c r="AZ4" s="3" t="s">
        <v>46</v>
      </c>
      <c r="BA4" s="3" t="s">
        <v>47</v>
      </c>
      <c r="BB4" s="3" t="s">
        <v>48</v>
      </c>
      <c r="BC4" s="3" t="s">
        <v>49</v>
      </c>
      <c r="BD4" s="3" t="s">
        <v>50</v>
      </c>
      <c r="BE4" s="3" t="s">
        <v>51</v>
      </c>
      <c r="BF4" s="3" t="s">
        <v>52</v>
      </c>
      <c r="BG4" s="3" t="s">
        <v>53</v>
      </c>
      <c r="BH4" s="3" t="s">
        <v>54</v>
      </c>
      <c r="BI4" s="3" t="s">
        <v>55</v>
      </c>
      <c r="BJ4" s="3" t="s">
        <v>56</v>
      </c>
      <c r="BK4" s="3" t="s">
        <v>57</v>
      </c>
      <c r="BL4" s="3" t="s">
        <v>58</v>
      </c>
      <c r="BM4" s="3" t="s">
        <v>59</v>
      </c>
      <c r="BN4" s="3" t="s">
        <v>60</v>
      </c>
      <c r="BO4" s="3" t="s">
        <v>61</v>
      </c>
      <c r="BP4" s="3" t="s">
        <v>62</v>
      </c>
      <c r="BQ4" s="3" t="s">
        <v>63</v>
      </c>
      <c r="BR4" s="3" t="s">
        <v>64</v>
      </c>
      <c r="BS4" s="3" t="s">
        <v>65</v>
      </c>
      <c r="BT4" s="3" t="s">
        <v>66</v>
      </c>
      <c r="BU4" s="3" t="s">
        <v>67</v>
      </c>
      <c r="BV4" s="3" t="s">
        <v>68</v>
      </c>
      <c r="BW4" s="3" t="s">
        <v>69</v>
      </c>
      <c r="BX4" s="3" t="s">
        <v>70</v>
      </c>
      <c r="BY4" s="3" t="s">
        <v>71</v>
      </c>
      <c r="BZ4" s="3" t="s">
        <v>72</v>
      </c>
      <c r="CA4" s="3" t="s">
        <v>73</v>
      </c>
      <c r="CB4" s="6"/>
    </row>
    <row r="5" spans="1:94" s="3" customFormat="1" ht="15.75" customHeight="1" x14ac:dyDescent="0.25">
      <c r="A5" s="34"/>
      <c r="B5" s="29"/>
      <c r="C5" s="29"/>
      <c r="D5" s="2" t="s">
        <v>1</v>
      </c>
      <c r="E5" s="2" t="s">
        <v>3</v>
      </c>
      <c r="F5" s="2" t="s">
        <v>1</v>
      </c>
      <c r="G5" s="2" t="s">
        <v>4</v>
      </c>
      <c r="H5" s="29"/>
      <c r="I5" s="31"/>
      <c r="W5" s="5" t="s">
        <v>22</v>
      </c>
      <c r="X5" s="5" t="s">
        <v>23</v>
      </c>
      <c r="Y5" s="5" t="s">
        <v>24</v>
      </c>
      <c r="Z5" s="5" t="s">
        <v>25</v>
      </c>
      <c r="AA5" s="5" t="s">
        <v>82</v>
      </c>
      <c r="AB5" s="5" t="s">
        <v>26</v>
      </c>
      <c r="AC5" s="5" t="s">
        <v>78</v>
      </c>
      <c r="AD5" s="5" t="s">
        <v>79</v>
      </c>
      <c r="AE5" s="5" t="s">
        <v>80</v>
      </c>
      <c r="AF5" s="5" t="s">
        <v>27</v>
      </c>
      <c r="AG5" s="5" t="s">
        <v>28</v>
      </c>
      <c r="AH5" s="5" t="s">
        <v>29</v>
      </c>
      <c r="AI5" s="7" t="s">
        <v>81</v>
      </c>
      <c r="CB5" s="6"/>
    </row>
    <row r="6" spans="1:94" s="3" customFormat="1" ht="15" x14ac:dyDescent="0.25">
      <c r="B6" s="9" t="s">
        <v>83</v>
      </c>
      <c r="C6" s="4"/>
      <c r="D6" s="4"/>
      <c r="E6" s="4"/>
      <c r="F6" s="4"/>
      <c r="G6" s="4"/>
      <c r="H6" s="4"/>
      <c r="I6" s="4"/>
    </row>
    <row r="7" spans="1:94" s="3" customFormat="1" ht="15" x14ac:dyDescent="0.25">
      <c r="B7" s="9" t="s">
        <v>84</v>
      </c>
      <c r="C7" s="4"/>
      <c r="D7" s="4"/>
      <c r="E7" s="4"/>
      <c r="F7" s="4"/>
      <c r="G7" s="4"/>
      <c r="H7" s="4"/>
      <c r="I7" s="4"/>
    </row>
    <row r="8" spans="1:94" s="13" customFormat="1" ht="30" x14ac:dyDescent="0.25">
      <c r="A8" s="13" t="str">
        <f>"16/4"</f>
        <v>16/4</v>
      </c>
      <c r="B8" s="14" t="s">
        <v>85</v>
      </c>
      <c r="C8" s="15" t="str">
        <f>"200"</f>
        <v>200</v>
      </c>
      <c r="D8" s="15">
        <v>6.53</v>
      </c>
      <c r="E8" s="15">
        <v>2.35</v>
      </c>
      <c r="F8" s="15">
        <v>5.97</v>
      </c>
      <c r="G8" s="15">
        <v>1.32</v>
      </c>
      <c r="H8" s="15">
        <v>32.549999999999997</v>
      </c>
      <c r="I8" s="15">
        <v>208.44463199999998</v>
      </c>
      <c r="J8" s="13">
        <v>3.6</v>
      </c>
      <c r="K8" s="13">
        <v>0.09</v>
      </c>
      <c r="L8" s="13">
        <v>0</v>
      </c>
      <c r="M8" s="13">
        <v>0</v>
      </c>
      <c r="N8" s="13">
        <v>7.72</v>
      </c>
      <c r="O8" s="13">
        <v>23.51</v>
      </c>
      <c r="P8" s="13">
        <v>1.31</v>
      </c>
      <c r="Q8" s="13">
        <v>0</v>
      </c>
      <c r="R8" s="13">
        <v>0</v>
      </c>
      <c r="S8" s="13">
        <v>0.08</v>
      </c>
      <c r="T8" s="13">
        <v>1.56</v>
      </c>
      <c r="U8" s="13">
        <v>238.19</v>
      </c>
      <c r="V8" s="13">
        <v>178.26</v>
      </c>
      <c r="W8" s="13">
        <v>96.55</v>
      </c>
      <c r="X8" s="13">
        <v>38.72</v>
      </c>
      <c r="Y8" s="13">
        <v>145.09</v>
      </c>
      <c r="Z8" s="13">
        <v>1.04</v>
      </c>
      <c r="AA8" s="13">
        <v>19.2</v>
      </c>
      <c r="AB8" s="13">
        <v>22.4</v>
      </c>
      <c r="AC8" s="13">
        <v>36.799999999999997</v>
      </c>
      <c r="AD8" s="13">
        <v>0.16</v>
      </c>
      <c r="AE8" s="13">
        <v>0.14000000000000001</v>
      </c>
      <c r="AF8" s="13">
        <v>0.11</v>
      </c>
      <c r="AG8" s="13">
        <v>0.57999999999999996</v>
      </c>
      <c r="AH8" s="13">
        <v>2.4900000000000002</v>
      </c>
      <c r="AI8" s="13">
        <v>0.42</v>
      </c>
      <c r="AJ8" s="13">
        <v>0</v>
      </c>
      <c r="AK8" s="13">
        <v>124.16</v>
      </c>
      <c r="AL8" s="13">
        <v>122.61</v>
      </c>
      <c r="AM8" s="13">
        <v>787.19</v>
      </c>
      <c r="AN8" s="13">
        <v>276.92</v>
      </c>
      <c r="AO8" s="13">
        <v>167.58</v>
      </c>
      <c r="AP8" s="13">
        <v>249.93</v>
      </c>
      <c r="AQ8" s="13">
        <v>101.63</v>
      </c>
      <c r="AR8" s="13">
        <v>329.45</v>
      </c>
      <c r="AS8" s="13">
        <v>405.55</v>
      </c>
      <c r="AT8" s="13">
        <v>160.78</v>
      </c>
      <c r="AU8" s="13">
        <v>246.54</v>
      </c>
      <c r="AV8" s="13">
        <v>99.08</v>
      </c>
      <c r="AW8" s="13">
        <v>113.7</v>
      </c>
      <c r="AX8" s="13">
        <v>840.06</v>
      </c>
      <c r="AY8" s="13">
        <v>0</v>
      </c>
      <c r="AZ8" s="13">
        <v>306.36</v>
      </c>
      <c r="BA8" s="13">
        <v>265.23</v>
      </c>
      <c r="BB8" s="13">
        <v>294.11</v>
      </c>
      <c r="BC8" s="13">
        <v>87.61</v>
      </c>
      <c r="BD8" s="13">
        <v>0.09</v>
      </c>
      <c r="BE8" s="13">
        <v>0.04</v>
      </c>
      <c r="BF8" s="13">
        <v>0.02</v>
      </c>
      <c r="BG8" s="13">
        <v>0.05</v>
      </c>
      <c r="BH8" s="13">
        <v>0.06</v>
      </c>
      <c r="BI8" s="13">
        <v>0.28000000000000003</v>
      </c>
      <c r="BJ8" s="13">
        <v>0</v>
      </c>
      <c r="BK8" s="13">
        <v>0.86</v>
      </c>
      <c r="BL8" s="13">
        <v>0</v>
      </c>
      <c r="BM8" s="13">
        <v>0.26</v>
      </c>
      <c r="BN8" s="13">
        <v>0.01</v>
      </c>
      <c r="BO8" s="13">
        <v>0</v>
      </c>
      <c r="BP8" s="13">
        <v>0</v>
      </c>
      <c r="BQ8" s="13">
        <v>0.05</v>
      </c>
      <c r="BR8" s="13">
        <v>0.09</v>
      </c>
      <c r="BS8" s="13">
        <v>0.82</v>
      </c>
      <c r="BT8" s="13">
        <v>0</v>
      </c>
      <c r="BU8" s="13">
        <v>0</v>
      </c>
      <c r="BV8" s="13">
        <v>0.77</v>
      </c>
      <c r="BW8" s="13">
        <v>0.01</v>
      </c>
      <c r="BX8" s="13">
        <v>0</v>
      </c>
      <c r="BY8" s="13">
        <v>0</v>
      </c>
      <c r="BZ8" s="13">
        <v>0</v>
      </c>
      <c r="CA8" s="13">
        <v>0</v>
      </c>
      <c r="CB8" s="13">
        <v>165.33</v>
      </c>
      <c r="CD8" s="13">
        <v>22.93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4</v>
      </c>
      <c r="CP8" s="13">
        <v>0.5</v>
      </c>
    </row>
    <row r="9" spans="1:94" s="13" customFormat="1" ht="15" x14ac:dyDescent="0.25">
      <c r="A9" s="13" t="str">
        <f>"4/13"</f>
        <v>4/13</v>
      </c>
      <c r="B9" s="14" t="s">
        <v>86</v>
      </c>
      <c r="C9" s="15" t="str">
        <f>"30"</f>
        <v>30</v>
      </c>
      <c r="D9" s="15">
        <v>7.89</v>
      </c>
      <c r="E9" s="15">
        <v>7.89</v>
      </c>
      <c r="F9" s="15">
        <v>7.98</v>
      </c>
      <c r="G9" s="15">
        <v>0</v>
      </c>
      <c r="H9" s="15">
        <v>0</v>
      </c>
      <c r="I9" s="15">
        <v>105.18</v>
      </c>
      <c r="J9" s="13">
        <v>4.59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0.6</v>
      </c>
      <c r="T9" s="13">
        <v>1.29</v>
      </c>
      <c r="U9" s="13">
        <v>330</v>
      </c>
      <c r="V9" s="13">
        <v>30</v>
      </c>
      <c r="W9" s="13">
        <v>300</v>
      </c>
      <c r="X9" s="13">
        <v>16.5</v>
      </c>
      <c r="Y9" s="13">
        <v>180</v>
      </c>
      <c r="Z9" s="13">
        <v>0.21</v>
      </c>
      <c r="AA9" s="13">
        <v>63</v>
      </c>
      <c r="AB9" s="13">
        <v>51</v>
      </c>
      <c r="AC9" s="13">
        <v>71.400000000000006</v>
      </c>
      <c r="AD9" s="13">
        <v>0.12</v>
      </c>
      <c r="AE9" s="13">
        <v>0.01</v>
      </c>
      <c r="AF9" s="13">
        <v>0.11</v>
      </c>
      <c r="AG9" s="13">
        <v>0.06</v>
      </c>
      <c r="AH9" s="13">
        <v>2.04</v>
      </c>
      <c r="AI9" s="13">
        <v>0.21</v>
      </c>
      <c r="AJ9" s="13">
        <v>0</v>
      </c>
      <c r="AK9" s="13">
        <v>471</v>
      </c>
      <c r="AL9" s="13">
        <v>351</v>
      </c>
      <c r="AM9" s="13">
        <v>690</v>
      </c>
      <c r="AN9" s="13">
        <v>474</v>
      </c>
      <c r="AO9" s="13">
        <v>168</v>
      </c>
      <c r="AP9" s="13">
        <v>285</v>
      </c>
      <c r="AQ9" s="13">
        <v>210</v>
      </c>
      <c r="AR9" s="13">
        <v>402</v>
      </c>
      <c r="AS9" s="13">
        <v>228</v>
      </c>
      <c r="AT9" s="13">
        <v>261</v>
      </c>
      <c r="AU9" s="13">
        <v>468</v>
      </c>
      <c r="AV9" s="13">
        <v>210</v>
      </c>
      <c r="AW9" s="13">
        <v>153</v>
      </c>
      <c r="AX9" s="13">
        <v>1551</v>
      </c>
      <c r="AY9" s="13">
        <v>0</v>
      </c>
      <c r="AZ9" s="13">
        <v>819</v>
      </c>
      <c r="BA9" s="13">
        <v>387</v>
      </c>
      <c r="BB9" s="13">
        <v>417</v>
      </c>
      <c r="BC9" s="13">
        <v>64.5</v>
      </c>
      <c r="BD9" s="13">
        <v>0</v>
      </c>
      <c r="BE9" s="13">
        <v>0.03</v>
      </c>
      <c r="BF9" s="13">
        <v>0.12</v>
      </c>
      <c r="BG9" s="13">
        <v>0.32</v>
      </c>
      <c r="BH9" s="13">
        <v>0.38</v>
      </c>
      <c r="BI9" s="13">
        <v>1</v>
      </c>
      <c r="BJ9" s="13">
        <v>0.12</v>
      </c>
      <c r="BK9" s="13">
        <v>2.09</v>
      </c>
      <c r="BL9" s="13">
        <v>0.03</v>
      </c>
      <c r="BM9" s="13">
        <v>0.47</v>
      </c>
      <c r="BN9" s="13">
        <v>0.03</v>
      </c>
      <c r="BO9" s="13">
        <v>0</v>
      </c>
      <c r="BP9" s="13">
        <v>0</v>
      </c>
      <c r="BQ9" s="13">
        <v>0.15</v>
      </c>
      <c r="BR9" s="13">
        <v>0.21</v>
      </c>
      <c r="BS9" s="13">
        <v>1.56</v>
      </c>
      <c r="BT9" s="13">
        <v>0</v>
      </c>
      <c r="BU9" s="13">
        <v>0</v>
      </c>
      <c r="BV9" s="13">
        <v>0.21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12.24</v>
      </c>
      <c r="CD9" s="13">
        <v>71.5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</row>
    <row r="10" spans="1:94" s="13" customFormat="1" ht="15" x14ac:dyDescent="0.25">
      <c r="A10" s="13" t="str">
        <f>"29/10"</f>
        <v>29/10</v>
      </c>
      <c r="B10" s="14" t="s">
        <v>87</v>
      </c>
      <c r="C10" s="15" t="str">
        <f>"200"</f>
        <v>200</v>
      </c>
      <c r="D10" s="15">
        <v>0.23</v>
      </c>
      <c r="E10" s="15">
        <v>0</v>
      </c>
      <c r="F10" s="15">
        <v>0.05</v>
      </c>
      <c r="G10" s="15">
        <v>0.05</v>
      </c>
      <c r="H10" s="15">
        <v>14.68</v>
      </c>
      <c r="I10" s="15">
        <v>57.683955512195169</v>
      </c>
      <c r="J10" s="13">
        <v>0</v>
      </c>
      <c r="K10" s="13">
        <v>0</v>
      </c>
      <c r="L10" s="13">
        <v>0</v>
      </c>
      <c r="M10" s="13">
        <v>0</v>
      </c>
      <c r="N10" s="13">
        <v>14.49</v>
      </c>
      <c r="O10" s="13">
        <v>0</v>
      </c>
      <c r="P10" s="13">
        <v>0.19</v>
      </c>
      <c r="Q10" s="13">
        <v>0</v>
      </c>
      <c r="R10" s="13">
        <v>0</v>
      </c>
      <c r="S10" s="13">
        <v>0.28000000000000003</v>
      </c>
      <c r="T10" s="13">
        <v>0.09</v>
      </c>
      <c r="U10" s="13">
        <v>0.68</v>
      </c>
      <c r="V10" s="13">
        <v>8.31</v>
      </c>
      <c r="W10" s="13">
        <v>2.3199999999999998</v>
      </c>
      <c r="X10" s="13">
        <v>0.56000000000000005</v>
      </c>
      <c r="Y10" s="13">
        <v>1</v>
      </c>
      <c r="Z10" s="13">
        <v>7.0000000000000007E-2</v>
      </c>
      <c r="AA10" s="13">
        <v>0</v>
      </c>
      <c r="AB10" s="13">
        <v>0.44</v>
      </c>
      <c r="AC10" s="13">
        <v>0.1</v>
      </c>
      <c r="AD10" s="13">
        <v>0.01</v>
      </c>
      <c r="AE10" s="13">
        <v>0</v>
      </c>
      <c r="AF10" s="13">
        <v>0</v>
      </c>
      <c r="AG10" s="13">
        <v>0</v>
      </c>
      <c r="AH10" s="13">
        <v>0.01</v>
      </c>
      <c r="AI10" s="13">
        <v>0.78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203.4</v>
      </c>
      <c r="CD10" s="13">
        <v>7.0000000000000007E-2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14.63</v>
      </c>
      <c r="CP10" s="13">
        <v>0</v>
      </c>
    </row>
    <row r="11" spans="1:94" s="13" customFormat="1" ht="15" x14ac:dyDescent="0.25">
      <c r="A11" s="13" t="str">
        <f>"-"</f>
        <v>-</v>
      </c>
      <c r="B11" s="14" t="s">
        <v>88</v>
      </c>
      <c r="C11" s="15" t="str">
        <f>"60"</f>
        <v>60</v>
      </c>
      <c r="D11" s="15">
        <v>3.97</v>
      </c>
      <c r="E11" s="15">
        <v>0</v>
      </c>
      <c r="F11" s="15">
        <v>0.39</v>
      </c>
      <c r="G11" s="15">
        <v>0.39</v>
      </c>
      <c r="H11" s="15">
        <v>28.14</v>
      </c>
      <c r="I11" s="15">
        <v>134.34059999999999</v>
      </c>
      <c r="J11" s="13">
        <v>0</v>
      </c>
      <c r="K11" s="13">
        <v>0</v>
      </c>
      <c r="L11" s="13">
        <v>0</v>
      </c>
      <c r="M11" s="13">
        <v>0</v>
      </c>
      <c r="N11" s="13">
        <v>0.66</v>
      </c>
      <c r="O11" s="13">
        <v>27.36</v>
      </c>
      <c r="P11" s="13">
        <v>0.12</v>
      </c>
      <c r="Q11" s="13">
        <v>0</v>
      </c>
      <c r="R11" s="13">
        <v>0</v>
      </c>
      <c r="S11" s="13">
        <v>0</v>
      </c>
      <c r="T11" s="13">
        <v>1.08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305.37</v>
      </c>
      <c r="AN11" s="13">
        <v>101.27</v>
      </c>
      <c r="AO11" s="13">
        <v>60.03</v>
      </c>
      <c r="AP11" s="13">
        <v>120.06</v>
      </c>
      <c r="AQ11" s="13">
        <v>45.41</v>
      </c>
      <c r="AR11" s="13">
        <v>217.15</v>
      </c>
      <c r="AS11" s="13">
        <v>134.68</v>
      </c>
      <c r="AT11" s="13">
        <v>187.92</v>
      </c>
      <c r="AU11" s="13">
        <v>155.03</v>
      </c>
      <c r="AV11" s="13">
        <v>81.430000000000007</v>
      </c>
      <c r="AW11" s="13">
        <v>144.07</v>
      </c>
      <c r="AX11" s="13">
        <v>1204.78</v>
      </c>
      <c r="AY11" s="13">
        <v>0</v>
      </c>
      <c r="AZ11" s="13">
        <v>392.54</v>
      </c>
      <c r="BA11" s="13">
        <v>170.69</v>
      </c>
      <c r="BB11" s="13">
        <v>113.27</v>
      </c>
      <c r="BC11" s="13">
        <v>89.78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0.05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0.04</v>
      </c>
      <c r="BT11" s="13">
        <v>0</v>
      </c>
      <c r="BU11" s="13">
        <v>0</v>
      </c>
      <c r="BV11" s="13">
        <v>0.17</v>
      </c>
      <c r="BW11" s="13">
        <v>0.01</v>
      </c>
      <c r="BX11" s="13">
        <v>0</v>
      </c>
      <c r="BY11" s="13">
        <v>0</v>
      </c>
      <c r="BZ11" s="13">
        <v>0</v>
      </c>
      <c r="CA11" s="13">
        <v>0</v>
      </c>
      <c r="CB11" s="13">
        <v>23.46</v>
      </c>
      <c r="CD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</row>
    <row r="12" spans="1:94" s="13" customFormat="1" ht="15" x14ac:dyDescent="0.25">
      <c r="A12" s="13" t="str">
        <f>"-"</f>
        <v>-</v>
      </c>
      <c r="B12" s="14" t="s">
        <v>89</v>
      </c>
      <c r="C12" s="15" t="str">
        <f>"45"</f>
        <v>45</v>
      </c>
      <c r="D12" s="15">
        <v>2.97</v>
      </c>
      <c r="E12" s="15">
        <v>0</v>
      </c>
      <c r="F12" s="15">
        <v>0.54</v>
      </c>
      <c r="G12" s="15">
        <v>0.54</v>
      </c>
      <c r="H12" s="15">
        <v>18.77</v>
      </c>
      <c r="I12" s="15">
        <v>87.021000000000001</v>
      </c>
      <c r="J12" s="13">
        <v>0.09</v>
      </c>
      <c r="K12" s="13">
        <v>0</v>
      </c>
      <c r="L12" s="13">
        <v>0</v>
      </c>
      <c r="M12" s="13">
        <v>0</v>
      </c>
      <c r="N12" s="13">
        <v>0.54</v>
      </c>
      <c r="O12" s="13">
        <v>14.49</v>
      </c>
      <c r="P12" s="13">
        <v>3.74</v>
      </c>
      <c r="Q12" s="13">
        <v>0</v>
      </c>
      <c r="R12" s="13">
        <v>0</v>
      </c>
      <c r="S12" s="13">
        <v>0.45</v>
      </c>
      <c r="T12" s="13">
        <v>1.1299999999999999</v>
      </c>
      <c r="U12" s="13">
        <v>274.5</v>
      </c>
      <c r="V12" s="13">
        <v>110.25</v>
      </c>
      <c r="W12" s="13">
        <v>15.75</v>
      </c>
      <c r="X12" s="13">
        <v>21.15</v>
      </c>
      <c r="Y12" s="13">
        <v>71.099999999999994</v>
      </c>
      <c r="Z12" s="13">
        <v>1.76</v>
      </c>
      <c r="AA12" s="13">
        <v>0</v>
      </c>
      <c r="AB12" s="13">
        <v>2.25</v>
      </c>
      <c r="AC12" s="13">
        <v>0.45</v>
      </c>
      <c r="AD12" s="13">
        <v>0.63</v>
      </c>
      <c r="AE12" s="13">
        <v>0.08</v>
      </c>
      <c r="AF12" s="13">
        <v>0.04</v>
      </c>
      <c r="AG12" s="13">
        <v>0.32</v>
      </c>
      <c r="AH12" s="13">
        <v>0.9</v>
      </c>
      <c r="AI12" s="13">
        <v>0</v>
      </c>
      <c r="AJ12" s="13">
        <v>0</v>
      </c>
      <c r="AK12" s="13">
        <v>0</v>
      </c>
      <c r="AL12" s="13">
        <v>0</v>
      </c>
      <c r="AM12" s="13">
        <v>192.15</v>
      </c>
      <c r="AN12" s="13">
        <v>100.35</v>
      </c>
      <c r="AO12" s="13">
        <v>41.85</v>
      </c>
      <c r="AP12" s="13">
        <v>89.1</v>
      </c>
      <c r="AQ12" s="13">
        <v>36</v>
      </c>
      <c r="AR12" s="13">
        <v>166.95</v>
      </c>
      <c r="AS12" s="13">
        <v>133.65</v>
      </c>
      <c r="AT12" s="13">
        <v>130.94999999999999</v>
      </c>
      <c r="AU12" s="13">
        <v>208.8</v>
      </c>
      <c r="AV12" s="13">
        <v>55.8</v>
      </c>
      <c r="AW12" s="13">
        <v>139.5</v>
      </c>
      <c r="AX12" s="13">
        <v>688.05</v>
      </c>
      <c r="AY12" s="13">
        <v>0</v>
      </c>
      <c r="AZ12" s="13">
        <v>236.7</v>
      </c>
      <c r="BA12" s="13">
        <v>130.94999999999999</v>
      </c>
      <c r="BB12" s="13">
        <v>81</v>
      </c>
      <c r="BC12" s="13">
        <v>58.5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0.06</v>
      </c>
      <c r="BL12" s="13">
        <v>0</v>
      </c>
      <c r="BM12" s="13">
        <v>0</v>
      </c>
      <c r="BN12" s="13">
        <v>0.01</v>
      </c>
      <c r="BO12" s="13">
        <v>0</v>
      </c>
      <c r="BP12" s="13">
        <v>0</v>
      </c>
      <c r="BQ12" s="13">
        <v>0</v>
      </c>
      <c r="BR12" s="13">
        <v>0</v>
      </c>
      <c r="BS12" s="13">
        <v>0.05</v>
      </c>
      <c r="BT12" s="13">
        <v>0</v>
      </c>
      <c r="BU12" s="13">
        <v>0</v>
      </c>
      <c r="BV12" s="13">
        <v>0.22</v>
      </c>
      <c r="BW12" s="13">
        <v>0.04</v>
      </c>
      <c r="BX12" s="13">
        <v>0</v>
      </c>
      <c r="BY12" s="13">
        <v>0</v>
      </c>
      <c r="BZ12" s="13">
        <v>0</v>
      </c>
      <c r="CA12" s="13">
        <v>0</v>
      </c>
      <c r="CB12" s="13">
        <v>21.15</v>
      </c>
      <c r="CD12" s="13">
        <v>0.38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</row>
    <row r="13" spans="1:94" s="10" customFormat="1" ht="15" x14ac:dyDescent="0.25">
      <c r="A13" s="10" t="str">
        <f>"-"</f>
        <v>-</v>
      </c>
      <c r="B13" s="11" t="s">
        <v>90</v>
      </c>
      <c r="C13" s="12" t="str">
        <f>"15"</f>
        <v>15</v>
      </c>
      <c r="D13" s="12">
        <v>0.12</v>
      </c>
      <c r="E13" s="12">
        <v>0.12</v>
      </c>
      <c r="F13" s="12">
        <v>10.88</v>
      </c>
      <c r="G13" s="12">
        <v>0</v>
      </c>
      <c r="H13" s="12">
        <v>0.2</v>
      </c>
      <c r="I13" s="12">
        <v>99.096000000000004</v>
      </c>
      <c r="J13" s="10">
        <v>7.07</v>
      </c>
      <c r="K13" s="10">
        <v>0.33</v>
      </c>
      <c r="L13" s="10">
        <v>0</v>
      </c>
      <c r="M13" s="10">
        <v>0</v>
      </c>
      <c r="N13" s="10">
        <v>0.2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0.21</v>
      </c>
      <c r="U13" s="10">
        <v>2.25</v>
      </c>
      <c r="V13" s="10">
        <v>4.5</v>
      </c>
      <c r="W13" s="10">
        <v>3.6</v>
      </c>
      <c r="X13" s="10">
        <v>0</v>
      </c>
      <c r="Y13" s="10">
        <v>4.5</v>
      </c>
      <c r="Z13" s="10">
        <v>0.03</v>
      </c>
      <c r="AA13" s="10">
        <v>60</v>
      </c>
      <c r="AB13" s="10">
        <v>45</v>
      </c>
      <c r="AC13" s="10">
        <v>67.5</v>
      </c>
      <c r="AD13" s="10">
        <v>0.15</v>
      </c>
      <c r="AE13" s="10">
        <v>0</v>
      </c>
      <c r="AF13" s="10">
        <v>0.02</v>
      </c>
      <c r="AG13" s="10">
        <v>0.02</v>
      </c>
      <c r="AH13" s="10">
        <v>0.03</v>
      </c>
      <c r="AI13" s="10">
        <v>0</v>
      </c>
      <c r="AJ13" s="10">
        <v>0</v>
      </c>
      <c r="AK13" s="10">
        <v>6.3</v>
      </c>
      <c r="AL13" s="10">
        <v>6.15</v>
      </c>
      <c r="AM13" s="10">
        <v>11.4</v>
      </c>
      <c r="AN13" s="10">
        <v>6.75</v>
      </c>
      <c r="AO13" s="10">
        <v>2.5499999999999998</v>
      </c>
      <c r="AP13" s="10">
        <v>7.05</v>
      </c>
      <c r="AQ13" s="10">
        <v>6.45</v>
      </c>
      <c r="AR13" s="10">
        <v>6.3</v>
      </c>
      <c r="AS13" s="10">
        <v>5.4</v>
      </c>
      <c r="AT13" s="10">
        <v>3.9</v>
      </c>
      <c r="AU13" s="10">
        <v>8.5500000000000007</v>
      </c>
      <c r="AV13" s="10">
        <v>5.25</v>
      </c>
      <c r="AW13" s="10">
        <v>3.6</v>
      </c>
      <c r="AX13" s="10">
        <v>21.3</v>
      </c>
      <c r="AY13" s="10">
        <v>0</v>
      </c>
      <c r="AZ13" s="10">
        <v>7.2</v>
      </c>
      <c r="BA13" s="10">
        <v>8.1</v>
      </c>
      <c r="BB13" s="10">
        <v>6.3</v>
      </c>
      <c r="BC13" s="10">
        <v>1.5</v>
      </c>
      <c r="BD13" s="10">
        <v>0.4</v>
      </c>
      <c r="BE13" s="10">
        <v>0.18</v>
      </c>
      <c r="BF13" s="10">
        <v>0.1</v>
      </c>
      <c r="BG13" s="10">
        <v>0.23</v>
      </c>
      <c r="BH13" s="10">
        <v>0.26</v>
      </c>
      <c r="BI13" s="10">
        <v>1.19</v>
      </c>
      <c r="BJ13" s="10">
        <v>0</v>
      </c>
      <c r="BK13" s="10">
        <v>3.31</v>
      </c>
      <c r="BL13" s="10">
        <v>0</v>
      </c>
      <c r="BM13" s="10">
        <v>1.02</v>
      </c>
      <c r="BN13" s="10">
        <v>0</v>
      </c>
      <c r="BO13" s="10">
        <v>0</v>
      </c>
      <c r="BP13" s="10">
        <v>0</v>
      </c>
      <c r="BQ13" s="10">
        <v>0.23</v>
      </c>
      <c r="BR13" s="10">
        <v>0.35</v>
      </c>
      <c r="BS13" s="10">
        <v>2.7</v>
      </c>
      <c r="BT13" s="10">
        <v>0</v>
      </c>
      <c r="BU13" s="10">
        <v>0</v>
      </c>
      <c r="BV13" s="10">
        <v>0.14000000000000001</v>
      </c>
      <c r="BW13" s="10">
        <v>0.01</v>
      </c>
      <c r="BX13" s="10">
        <v>0</v>
      </c>
      <c r="BY13" s="10">
        <v>0</v>
      </c>
      <c r="BZ13" s="10">
        <v>0</v>
      </c>
      <c r="CA13" s="10">
        <v>0</v>
      </c>
      <c r="CB13" s="10">
        <v>3.75</v>
      </c>
      <c r="CD13" s="10">
        <v>67.5</v>
      </c>
      <c r="CF13" s="10">
        <v>0</v>
      </c>
      <c r="CG13" s="10">
        <v>0</v>
      </c>
      <c r="CH13" s="10">
        <v>0</v>
      </c>
      <c r="CI13" s="10">
        <v>0</v>
      </c>
      <c r="CJ13" s="10">
        <v>0</v>
      </c>
      <c r="CK13" s="10">
        <v>0</v>
      </c>
      <c r="CL13" s="10">
        <v>0</v>
      </c>
      <c r="CM13" s="10">
        <v>0</v>
      </c>
      <c r="CN13" s="10">
        <v>0</v>
      </c>
      <c r="CO13" s="10">
        <v>0</v>
      </c>
      <c r="CP13" s="10">
        <v>0</v>
      </c>
    </row>
    <row r="14" spans="1:94" s="16" customFormat="1" ht="14.25" x14ac:dyDescent="0.2">
      <c r="B14" s="17" t="s">
        <v>91</v>
      </c>
      <c r="C14" s="18"/>
      <c r="D14" s="18">
        <v>21.71</v>
      </c>
      <c r="E14" s="18">
        <v>10.36</v>
      </c>
      <c r="F14" s="18">
        <v>25.81</v>
      </c>
      <c r="G14" s="18">
        <v>2.31</v>
      </c>
      <c r="H14" s="18">
        <v>94.33</v>
      </c>
      <c r="I14" s="18">
        <v>691.77</v>
      </c>
      <c r="J14" s="16">
        <v>15.35</v>
      </c>
      <c r="K14" s="16">
        <v>0.42</v>
      </c>
      <c r="L14" s="16">
        <v>0</v>
      </c>
      <c r="M14" s="16">
        <v>0</v>
      </c>
      <c r="N14" s="16">
        <v>23.61</v>
      </c>
      <c r="O14" s="16">
        <v>65.36</v>
      </c>
      <c r="P14" s="16">
        <v>5.35</v>
      </c>
      <c r="Q14" s="16">
        <v>0</v>
      </c>
      <c r="R14" s="16">
        <v>0</v>
      </c>
      <c r="S14" s="16">
        <v>1.41</v>
      </c>
      <c r="T14" s="16">
        <v>5.36</v>
      </c>
      <c r="U14" s="16">
        <v>845.62</v>
      </c>
      <c r="V14" s="16">
        <v>331.31</v>
      </c>
      <c r="W14" s="16">
        <v>418.22</v>
      </c>
      <c r="X14" s="16">
        <v>76.930000000000007</v>
      </c>
      <c r="Y14" s="16">
        <v>401.69</v>
      </c>
      <c r="Z14" s="16">
        <v>3.11</v>
      </c>
      <c r="AA14" s="16">
        <v>142.19999999999999</v>
      </c>
      <c r="AB14" s="16">
        <v>121.09</v>
      </c>
      <c r="AC14" s="16">
        <v>176.25</v>
      </c>
      <c r="AD14" s="16">
        <v>1.07</v>
      </c>
      <c r="AE14" s="16">
        <v>0.24</v>
      </c>
      <c r="AF14" s="16">
        <v>0.28000000000000003</v>
      </c>
      <c r="AG14" s="16">
        <v>0.97</v>
      </c>
      <c r="AH14" s="16">
        <v>5.47</v>
      </c>
      <c r="AI14" s="16">
        <v>1.41</v>
      </c>
      <c r="AJ14" s="16">
        <v>0</v>
      </c>
      <c r="AK14" s="16">
        <v>601.46</v>
      </c>
      <c r="AL14" s="16">
        <v>479.76</v>
      </c>
      <c r="AM14" s="16">
        <v>1986.11</v>
      </c>
      <c r="AN14" s="16">
        <v>959.29</v>
      </c>
      <c r="AO14" s="16">
        <v>440.01</v>
      </c>
      <c r="AP14" s="16">
        <v>751.14</v>
      </c>
      <c r="AQ14" s="16">
        <v>399.5</v>
      </c>
      <c r="AR14" s="16">
        <v>1121.8499999999999</v>
      </c>
      <c r="AS14" s="16">
        <v>907.28</v>
      </c>
      <c r="AT14" s="16">
        <v>744.55</v>
      </c>
      <c r="AU14" s="16">
        <v>1086.93</v>
      </c>
      <c r="AV14" s="16">
        <v>451.56</v>
      </c>
      <c r="AW14" s="16">
        <v>553.87</v>
      </c>
      <c r="AX14" s="16">
        <v>4305.1899999999996</v>
      </c>
      <c r="AY14" s="16">
        <v>0</v>
      </c>
      <c r="AZ14" s="16">
        <v>1761.81</v>
      </c>
      <c r="BA14" s="16">
        <v>961.97</v>
      </c>
      <c r="BB14" s="16">
        <v>911.68</v>
      </c>
      <c r="BC14" s="16">
        <v>301.89</v>
      </c>
      <c r="BD14" s="16">
        <v>0.5</v>
      </c>
      <c r="BE14" s="16">
        <v>0.26</v>
      </c>
      <c r="BF14" s="16">
        <v>0.24</v>
      </c>
      <c r="BG14" s="16">
        <v>0.6</v>
      </c>
      <c r="BH14" s="16">
        <v>0.7</v>
      </c>
      <c r="BI14" s="16">
        <v>2.48</v>
      </c>
      <c r="BJ14" s="16">
        <v>0.12</v>
      </c>
      <c r="BK14" s="16">
        <v>6.38</v>
      </c>
      <c r="BL14" s="16">
        <v>0.03</v>
      </c>
      <c r="BM14" s="16">
        <v>1.76</v>
      </c>
      <c r="BN14" s="16">
        <v>0.05</v>
      </c>
      <c r="BO14" s="16">
        <v>0</v>
      </c>
      <c r="BP14" s="16">
        <v>0</v>
      </c>
      <c r="BQ14" s="16">
        <v>0.43</v>
      </c>
      <c r="BR14" s="16">
        <v>0.65</v>
      </c>
      <c r="BS14" s="16">
        <v>5.17</v>
      </c>
      <c r="BT14" s="16">
        <v>0</v>
      </c>
      <c r="BU14" s="16">
        <v>0</v>
      </c>
      <c r="BV14" s="16">
        <v>1.49</v>
      </c>
      <c r="BW14" s="16">
        <v>7.0000000000000007E-2</v>
      </c>
      <c r="BX14" s="16">
        <v>0</v>
      </c>
      <c r="BY14" s="16">
        <v>0</v>
      </c>
      <c r="BZ14" s="16">
        <v>0</v>
      </c>
      <c r="CA14" s="16">
        <v>0</v>
      </c>
      <c r="CB14" s="16">
        <v>429.33</v>
      </c>
      <c r="CC14" s="16">
        <f>$I$14/$I$25*100</f>
        <v>39.645251876898385</v>
      </c>
      <c r="CD14" s="16">
        <v>162.38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18.63</v>
      </c>
      <c r="CP14" s="16">
        <v>0.5</v>
      </c>
    </row>
    <row r="15" spans="1:94" s="3" customFormat="1" ht="15" x14ac:dyDescent="0.25">
      <c r="B15" s="9" t="s">
        <v>92</v>
      </c>
      <c r="C15" s="4"/>
      <c r="D15" s="4"/>
      <c r="E15" s="4"/>
      <c r="F15" s="4"/>
      <c r="G15" s="4"/>
      <c r="H15" s="4"/>
      <c r="I15" s="4"/>
    </row>
    <row r="16" spans="1:94" s="13" customFormat="1" ht="45" x14ac:dyDescent="0.25">
      <c r="A16" s="13" t="str">
        <f>"30/1"</f>
        <v>30/1</v>
      </c>
      <c r="B16" s="14" t="s">
        <v>93</v>
      </c>
      <c r="C16" s="15" t="str">
        <f>"100"</f>
        <v>100</v>
      </c>
      <c r="D16" s="15">
        <v>1.01</v>
      </c>
      <c r="E16" s="15">
        <v>0</v>
      </c>
      <c r="F16" s="15">
        <v>6.01</v>
      </c>
      <c r="G16" s="15">
        <v>6.01</v>
      </c>
      <c r="H16" s="15">
        <v>11.4</v>
      </c>
      <c r="I16" s="15">
        <v>98.973265439999977</v>
      </c>
      <c r="J16" s="13">
        <v>0.77</v>
      </c>
      <c r="K16" s="13">
        <v>3.9</v>
      </c>
      <c r="L16" s="13">
        <v>0.75</v>
      </c>
      <c r="M16" s="13">
        <v>0</v>
      </c>
      <c r="N16" s="13">
        <v>9.14</v>
      </c>
      <c r="O16" s="13">
        <v>0.27</v>
      </c>
      <c r="P16" s="13">
        <v>1.98</v>
      </c>
      <c r="Q16" s="13">
        <v>0</v>
      </c>
      <c r="R16" s="13">
        <v>0</v>
      </c>
      <c r="S16" s="13">
        <v>0.35</v>
      </c>
      <c r="T16" s="13">
        <v>0.83</v>
      </c>
      <c r="U16" s="13">
        <v>18.170000000000002</v>
      </c>
      <c r="V16" s="13">
        <v>189.75</v>
      </c>
      <c r="W16" s="13">
        <v>22.31</v>
      </c>
      <c r="X16" s="13">
        <v>29.02</v>
      </c>
      <c r="Y16" s="13">
        <v>41.78</v>
      </c>
      <c r="Z16" s="13">
        <v>0.88</v>
      </c>
      <c r="AA16" s="13">
        <v>0</v>
      </c>
      <c r="AB16" s="13">
        <v>7541.98</v>
      </c>
      <c r="AC16" s="13">
        <v>1508.85</v>
      </c>
      <c r="AD16" s="13">
        <v>2.98</v>
      </c>
      <c r="AE16" s="13">
        <v>0.04</v>
      </c>
      <c r="AF16" s="13">
        <v>0.04</v>
      </c>
      <c r="AG16" s="13">
        <v>0.64</v>
      </c>
      <c r="AH16" s="13">
        <v>0.9</v>
      </c>
      <c r="AI16" s="13">
        <v>2.96</v>
      </c>
      <c r="AJ16" s="13">
        <v>0</v>
      </c>
      <c r="AK16" s="13">
        <v>0</v>
      </c>
      <c r="AL16" s="13">
        <v>0</v>
      </c>
      <c r="AM16" s="13">
        <v>35.03</v>
      </c>
      <c r="AN16" s="13">
        <v>30.52</v>
      </c>
      <c r="AO16" s="13">
        <v>7.02</v>
      </c>
      <c r="AP16" s="13">
        <v>25.01</v>
      </c>
      <c r="AQ16" s="13">
        <v>6.29</v>
      </c>
      <c r="AR16" s="13">
        <v>23.95</v>
      </c>
      <c r="AS16" s="13">
        <v>37.590000000000003</v>
      </c>
      <c r="AT16" s="13">
        <v>31.36</v>
      </c>
      <c r="AU16" s="13">
        <v>110.75</v>
      </c>
      <c r="AV16" s="13">
        <v>11.3</v>
      </c>
      <c r="AW16" s="13">
        <v>23.33</v>
      </c>
      <c r="AX16" s="13">
        <v>177.17</v>
      </c>
      <c r="AY16" s="13">
        <v>0</v>
      </c>
      <c r="AZ16" s="13">
        <v>23.89</v>
      </c>
      <c r="BA16" s="13">
        <v>26.56</v>
      </c>
      <c r="BB16" s="13">
        <v>14.03</v>
      </c>
      <c r="BC16" s="13">
        <v>9.52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0.36</v>
      </c>
      <c r="BL16" s="13">
        <v>0</v>
      </c>
      <c r="BM16" s="13">
        <v>0.24</v>
      </c>
      <c r="BN16" s="13">
        <v>0.02</v>
      </c>
      <c r="BO16" s="13">
        <v>0.04</v>
      </c>
      <c r="BP16" s="13">
        <v>0</v>
      </c>
      <c r="BQ16" s="13">
        <v>0</v>
      </c>
      <c r="BR16" s="13">
        <v>0</v>
      </c>
      <c r="BS16" s="13">
        <v>1.39</v>
      </c>
      <c r="BT16" s="13">
        <v>0</v>
      </c>
      <c r="BU16" s="13">
        <v>0</v>
      </c>
      <c r="BV16" s="13">
        <v>3.47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81.03</v>
      </c>
      <c r="CD16" s="13">
        <v>1257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3</v>
      </c>
      <c r="CP16" s="13">
        <v>0</v>
      </c>
    </row>
    <row r="17" spans="1:94" s="13" customFormat="1" ht="15" x14ac:dyDescent="0.25">
      <c r="A17" s="13" t="str">
        <f>"31/2"</f>
        <v>31/2</v>
      </c>
      <c r="B17" s="14" t="s">
        <v>94</v>
      </c>
      <c r="C17" s="15" t="str">
        <f>"250"</f>
        <v>250</v>
      </c>
      <c r="D17" s="15">
        <v>3.21</v>
      </c>
      <c r="E17" s="15">
        <v>1.1000000000000001</v>
      </c>
      <c r="F17" s="15">
        <v>4.96</v>
      </c>
      <c r="G17" s="15">
        <v>0.24</v>
      </c>
      <c r="H17" s="15">
        <v>14.41</v>
      </c>
      <c r="I17" s="15">
        <v>111.11214999999999</v>
      </c>
      <c r="J17" s="13">
        <v>3.14</v>
      </c>
      <c r="K17" s="13">
        <v>0.11</v>
      </c>
      <c r="L17" s="13">
        <v>0</v>
      </c>
      <c r="M17" s="13">
        <v>0</v>
      </c>
      <c r="N17" s="13">
        <v>5.29</v>
      </c>
      <c r="O17" s="13">
        <v>6.94</v>
      </c>
      <c r="P17" s="13">
        <v>2.17</v>
      </c>
      <c r="Q17" s="13">
        <v>0</v>
      </c>
      <c r="R17" s="13">
        <v>0</v>
      </c>
      <c r="S17" s="13">
        <v>0.22</v>
      </c>
      <c r="T17" s="13">
        <v>1.69</v>
      </c>
      <c r="U17" s="13">
        <v>271.73</v>
      </c>
      <c r="V17" s="13">
        <v>309.42</v>
      </c>
      <c r="W17" s="13">
        <v>68.81</v>
      </c>
      <c r="X17" s="13">
        <v>23.55</v>
      </c>
      <c r="Y17" s="13">
        <v>76.75</v>
      </c>
      <c r="Z17" s="13">
        <v>0.71</v>
      </c>
      <c r="AA17" s="13">
        <v>27.5</v>
      </c>
      <c r="AB17" s="13">
        <v>1685.03</v>
      </c>
      <c r="AC17" s="13">
        <v>339.53</v>
      </c>
      <c r="AD17" s="13">
        <v>0.28000000000000003</v>
      </c>
      <c r="AE17" s="13">
        <v>7.0000000000000007E-2</v>
      </c>
      <c r="AF17" s="13">
        <v>0.1</v>
      </c>
      <c r="AG17" s="13">
        <v>0.69</v>
      </c>
      <c r="AH17" s="13">
        <v>1.46</v>
      </c>
      <c r="AI17" s="13">
        <v>6.9</v>
      </c>
      <c r="AJ17" s="13">
        <v>0</v>
      </c>
      <c r="AK17" s="13">
        <v>85.04</v>
      </c>
      <c r="AL17" s="13">
        <v>82.25</v>
      </c>
      <c r="AM17" s="13">
        <v>208.5</v>
      </c>
      <c r="AN17" s="13">
        <v>160.63</v>
      </c>
      <c r="AO17" s="13">
        <v>47.78</v>
      </c>
      <c r="AP17" s="13">
        <v>109.71</v>
      </c>
      <c r="AQ17" s="13">
        <v>35.65</v>
      </c>
      <c r="AR17" s="13">
        <v>123.9</v>
      </c>
      <c r="AS17" s="13">
        <v>72.28</v>
      </c>
      <c r="AT17" s="13">
        <v>129.28</v>
      </c>
      <c r="AU17" s="13">
        <v>157.54</v>
      </c>
      <c r="AV17" s="13">
        <v>31.57</v>
      </c>
      <c r="AW17" s="13">
        <v>64.37</v>
      </c>
      <c r="AX17" s="13">
        <v>346.3</v>
      </c>
      <c r="AY17" s="13">
        <v>0</v>
      </c>
      <c r="AZ17" s="13">
        <v>94.97</v>
      </c>
      <c r="BA17" s="13">
        <v>73.48</v>
      </c>
      <c r="BB17" s="13">
        <v>115.69</v>
      </c>
      <c r="BC17" s="13">
        <v>32.659999999999997</v>
      </c>
      <c r="BD17" s="13">
        <v>0.13</v>
      </c>
      <c r="BE17" s="13">
        <v>0.06</v>
      </c>
      <c r="BF17" s="13">
        <v>0.03</v>
      </c>
      <c r="BG17" s="13">
        <v>7.0000000000000007E-2</v>
      </c>
      <c r="BH17" s="13">
        <v>0.08</v>
      </c>
      <c r="BI17" s="13">
        <v>0.39</v>
      </c>
      <c r="BJ17" s="13">
        <v>0</v>
      </c>
      <c r="BK17" s="13">
        <v>1.1100000000000001</v>
      </c>
      <c r="BL17" s="13">
        <v>0</v>
      </c>
      <c r="BM17" s="13">
        <v>0.34</v>
      </c>
      <c r="BN17" s="13">
        <v>0</v>
      </c>
      <c r="BO17" s="13">
        <v>0</v>
      </c>
      <c r="BP17" s="13">
        <v>0</v>
      </c>
      <c r="BQ17" s="13">
        <v>0.08</v>
      </c>
      <c r="BR17" s="13">
        <v>0.12</v>
      </c>
      <c r="BS17" s="13">
        <v>0.92</v>
      </c>
      <c r="BT17" s="13">
        <v>0</v>
      </c>
      <c r="BU17" s="13">
        <v>0</v>
      </c>
      <c r="BV17" s="13">
        <v>0.09</v>
      </c>
      <c r="BW17" s="13">
        <v>0.01</v>
      </c>
      <c r="BX17" s="13">
        <v>0</v>
      </c>
      <c r="BY17" s="13">
        <v>0</v>
      </c>
      <c r="BZ17" s="13">
        <v>0</v>
      </c>
      <c r="CA17" s="13">
        <v>0</v>
      </c>
      <c r="CB17" s="13">
        <v>285.25</v>
      </c>
      <c r="CD17" s="13">
        <v>308.33999999999997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0.5</v>
      </c>
    </row>
    <row r="18" spans="1:94" s="13" customFormat="1" ht="15" x14ac:dyDescent="0.25">
      <c r="A18" s="13" t="str">
        <f>"40/2"</f>
        <v>40/2</v>
      </c>
      <c r="B18" s="14" t="s">
        <v>95</v>
      </c>
      <c r="C18" s="15" t="str">
        <f>"30"</f>
        <v>30</v>
      </c>
      <c r="D18" s="15">
        <v>2.57</v>
      </c>
      <c r="E18" s="15">
        <v>0</v>
      </c>
      <c r="F18" s="15">
        <v>0.25</v>
      </c>
      <c r="G18" s="15">
        <v>0.28999999999999998</v>
      </c>
      <c r="H18" s="15">
        <v>16.97</v>
      </c>
      <c r="I18" s="15">
        <v>80.61051599999999</v>
      </c>
      <c r="J18" s="13">
        <v>7.0000000000000007E-2</v>
      </c>
      <c r="K18" s="13">
        <v>0</v>
      </c>
      <c r="L18" s="13">
        <v>0</v>
      </c>
      <c r="M18" s="13">
        <v>0</v>
      </c>
      <c r="N18" s="13">
        <v>0.23</v>
      </c>
      <c r="O18" s="13">
        <v>15.89</v>
      </c>
      <c r="P18" s="13">
        <v>0.85</v>
      </c>
      <c r="Q18" s="13">
        <v>0</v>
      </c>
      <c r="R18" s="13">
        <v>0</v>
      </c>
      <c r="S18" s="13">
        <v>0.11</v>
      </c>
      <c r="T18" s="13">
        <v>0.61</v>
      </c>
      <c r="U18" s="13">
        <v>179.64</v>
      </c>
      <c r="V18" s="13">
        <v>29.46</v>
      </c>
      <c r="W18" s="13">
        <v>6.34</v>
      </c>
      <c r="X18" s="13">
        <v>4.38</v>
      </c>
      <c r="Y18" s="13">
        <v>20.36</v>
      </c>
      <c r="Z18" s="13">
        <v>0.34</v>
      </c>
      <c r="AA18" s="13">
        <v>0</v>
      </c>
      <c r="AB18" s="13">
        <v>0</v>
      </c>
      <c r="AC18" s="13">
        <v>0</v>
      </c>
      <c r="AD18" s="13">
        <v>0.4</v>
      </c>
      <c r="AE18" s="13">
        <v>0.03</v>
      </c>
      <c r="AF18" s="13">
        <v>0.01</v>
      </c>
      <c r="AG18" s="13">
        <v>0.26</v>
      </c>
      <c r="AH18" s="13">
        <v>0.79</v>
      </c>
      <c r="AI18" s="13">
        <v>0</v>
      </c>
      <c r="AJ18" s="13">
        <v>0</v>
      </c>
      <c r="AK18" s="13">
        <v>0</v>
      </c>
      <c r="AL18" s="13">
        <v>0</v>
      </c>
      <c r="AM18" s="13">
        <v>201.01</v>
      </c>
      <c r="AN18" s="13">
        <v>63.96</v>
      </c>
      <c r="AO18" s="13">
        <v>38.58</v>
      </c>
      <c r="AP18" s="13">
        <v>78.17</v>
      </c>
      <c r="AQ18" s="13">
        <v>25.04</v>
      </c>
      <c r="AR18" s="13">
        <v>124.53</v>
      </c>
      <c r="AS18" s="13">
        <v>82.23</v>
      </c>
      <c r="AT18" s="13">
        <v>99.83</v>
      </c>
      <c r="AU18" s="13">
        <v>85.28</v>
      </c>
      <c r="AV18" s="13">
        <v>50.08</v>
      </c>
      <c r="AW18" s="13">
        <v>87.31</v>
      </c>
      <c r="AX18" s="13">
        <v>762.75</v>
      </c>
      <c r="AY18" s="13">
        <v>0</v>
      </c>
      <c r="AZ18" s="13">
        <v>239.93</v>
      </c>
      <c r="BA18" s="13">
        <v>124.53</v>
      </c>
      <c r="BB18" s="13">
        <v>63.28</v>
      </c>
      <c r="BC18" s="13">
        <v>49.74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0.03</v>
      </c>
      <c r="BJ18" s="13">
        <v>0</v>
      </c>
      <c r="BK18" s="13">
        <v>0</v>
      </c>
      <c r="BL18" s="13">
        <v>0</v>
      </c>
      <c r="BM18" s="13">
        <v>0</v>
      </c>
      <c r="BN18" s="13">
        <v>0.03</v>
      </c>
      <c r="BO18" s="13">
        <v>0</v>
      </c>
      <c r="BP18" s="13">
        <v>0</v>
      </c>
      <c r="BQ18" s="13">
        <v>0</v>
      </c>
      <c r="BR18" s="13">
        <v>0</v>
      </c>
      <c r="BS18" s="13">
        <v>0.03</v>
      </c>
      <c r="BT18" s="13">
        <v>0</v>
      </c>
      <c r="BU18" s="13">
        <v>0</v>
      </c>
      <c r="BV18" s="13">
        <v>0.13</v>
      </c>
      <c r="BW18" s="13">
        <v>0.01</v>
      </c>
      <c r="BX18" s="13">
        <v>0</v>
      </c>
      <c r="BY18" s="13">
        <v>0</v>
      </c>
      <c r="BZ18" s="13">
        <v>0</v>
      </c>
      <c r="CA18" s="13">
        <v>0</v>
      </c>
      <c r="CB18" s="13">
        <v>13.61</v>
      </c>
      <c r="CD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0</v>
      </c>
    </row>
    <row r="19" spans="1:94" s="13" customFormat="1" ht="15" x14ac:dyDescent="0.25">
      <c r="A19" s="13" t="str">
        <f>"54-6г-2020"</f>
        <v>54-6г-2020</v>
      </c>
      <c r="B19" s="14" t="s">
        <v>96</v>
      </c>
      <c r="C19" s="15" t="str">
        <f>"180"</f>
        <v>180</v>
      </c>
      <c r="D19" s="15">
        <v>4.99</v>
      </c>
      <c r="E19" s="15">
        <v>0.04</v>
      </c>
      <c r="F19" s="15">
        <v>7.06</v>
      </c>
      <c r="G19" s="15">
        <v>0.65</v>
      </c>
      <c r="H19" s="15">
        <v>45.23</v>
      </c>
      <c r="I19" s="15">
        <v>265.11564623999999</v>
      </c>
      <c r="J19" s="13">
        <v>4.57</v>
      </c>
      <c r="K19" s="13">
        <v>0.2</v>
      </c>
      <c r="L19" s="13">
        <v>0</v>
      </c>
      <c r="M19" s="13">
        <v>0</v>
      </c>
      <c r="N19" s="13">
        <v>0.47</v>
      </c>
      <c r="O19" s="13">
        <v>42.99</v>
      </c>
      <c r="P19" s="13">
        <v>1.77</v>
      </c>
      <c r="Q19" s="13">
        <v>0</v>
      </c>
      <c r="R19" s="13">
        <v>0</v>
      </c>
      <c r="S19" s="13">
        <v>0</v>
      </c>
      <c r="T19" s="13">
        <v>1.07</v>
      </c>
      <c r="U19" s="13">
        <v>240.61</v>
      </c>
      <c r="V19" s="13">
        <v>58.15</v>
      </c>
      <c r="W19" s="13">
        <v>7.37</v>
      </c>
      <c r="X19" s="13">
        <v>28.3</v>
      </c>
      <c r="Y19" s="13">
        <v>86.3</v>
      </c>
      <c r="Z19" s="13">
        <v>0.59</v>
      </c>
      <c r="AA19" s="13">
        <v>28.89</v>
      </c>
      <c r="AB19" s="13">
        <v>24.81</v>
      </c>
      <c r="AC19" s="13">
        <v>53.28</v>
      </c>
      <c r="AD19" s="13">
        <v>0.34</v>
      </c>
      <c r="AE19" s="13">
        <v>0.04</v>
      </c>
      <c r="AF19" s="13">
        <v>0.03</v>
      </c>
      <c r="AG19" s="13">
        <v>0.83</v>
      </c>
      <c r="AH19" s="13">
        <v>2.15</v>
      </c>
      <c r="AI19" s="13">
        <v>0</v>
      </c>
      <c r="AJ19" s="13">
        <v>0</v>
      </c>
      <c r="AK19" s="13">
        <v>257.82</v>
      </c>
      <c r="AL19" s="13">
        <v>202.93</v>
      </c>
      <c r="AM19" s="13">
        <v>381.26</v>
      </c>
      <c r="AN19" s="13">
        <v>160.52000000000001</v>
      </c>
      <c r="AO19" s="13">
        <v>98.3</v>
      </c>
      <c r="AP19" s="13">
        <v>148.49</v>
      </c>
      <c r="AQ19" s="13">
        <v>62.98</v>
      </c>
      <c r="AR19" s="13">
        <v>227.37</v>
      </c>
      <c r="AS19" s="13">
        <v>239.24</v>
      </c>
      <c r="AT19" s="13">
        <v>311.88</v>
      </c>
      <c r="AU19" s="13">
        <v>331.69</v>
      </c>
      <c r="AV19" s="13">
        <v>105.24</v>
      </c>
      <c r="AW19" s="13">
        <v>196.07</v>
      </c>
      <c r="AX19" s="13">
        <v>737.77</v>
      </c>
      <c r="AY19" s="13">
        <v>0</v>
      </c>
      <c r="AZ19" s="13">
        <v>203.31</v>
      </c>
      <c r="BA19" s="13">
        <v>203.62</v>
      </c>
      <c r="BB19" s="13">
        <v>178.64</v>
      </c>
      <c r="BC19" s="13">
        <v>83.91</v>
      </c>
      <c r="BD19" s="13">
        <v>0.27</v>
      </c>
      <c r="BE19" s="13">
        <v>0.06</v>
      </c>
      <c r="BF19" s="13">
        <v>0.05</v>
      </c>
      <c r="BG19" s="13">
        <v>0.14000000000000001</v>
      </c>
      <c r="BH19" s="13">
        <v>0.17</v>
      </c>
      <c r="BI19" s="13">
        <v>0.56999999999999995</v>
      </c>
      <c r="BJ19" s="13">
        <v>0</v>
      </c>
      <c r="BK19" s="13">
        <v>1.87</v>
      </c>
      <c r="BL19" s="13">
        <v>0</v>
      </c>
      <c r="BM19" s="13">
        <v>0.56000000000000005</v>
      </c>
      <c r="BN19" s="13">
        <v>0</v>
      </c>
      <c r="BO19" s="13">
        <v>0</v>
      </c>
      <c r="BP19" s="13">
        <v>0</v>
      </c>
      <c r="BQ19" s="13">
        <v>0.06</v>
      </c>
      <c r="BR19" s="13">
        <v>0.21</v>
      </c>
      <c r="BS19" s="13">
        <v>1.81</v>
      </c>
      <c r="BT19" s="13">
        <v>0</v>
      </c>
      <c r="BU19" s="13">
        <v>0</v>
      </c>
      <c r="BV19" s="13">
        <v>0.19</v>
      </c>
      <c r="BW19" s="13">
        <v>0.01</v>
      </c>
      <c r="BX19" s="13">
        <v>0</v>
      </c>
      <c r="BY19" s="13">
        <v>0</v>
      </c>
      <c r="BZ19" s="13">
        <v>0</v>
      </c>
      <c r="CA19" s="13">
        <v>0</v>
      </c>
      <c r="CB19" s="13">
        <v>399.18</v>
      </c>
      <c r="CD19" s="13">
        <v>33.020000000000003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3">
        <v>0</v>
      </c>
      <c r="CN19" s="13">
        <v>0</v>
      </c>
      <c r="CO19" s="13">
        <v>0</v>
      </c>
      <c r="CP19" s="13">
        <v>0</v>
      </c>
    </row>
    <row r="20" spans="1:94" s="13" customFormat="1" ht="30" x14ac:dyDescent="0.25">
      <c r="A20" s="13" t="str">
        <f>"5/9"</f>
        <v>5/9</v>
      </c>
      <c r="B20" s="14" t="s">
        <v>97</v>
      </c>
      <c r="C20" s="15" t="str">
        <f>"100"</f>
        <v>100</v>
      </c>
      <c r="D20" s="15">
        <v>12.51</v>
      </c>
      <c r="E20" s="15">
        <v>10.74</v>
      </c>
      <c r="F20" s="15">
        <v>20.75</v>
      </c>
      <c r="G20" s="15">
        <v>1.63</v>
      </c>
      <c r="H20" s="15">
        <v>11.89</v>
      </c>
      <c r="I20" s="15">
        <v>284.53766999999993</v>
      </c>
      <c r="J20" s="13">
        <v>9.49</v>
      </c>
      <c r="K20" s="13">
        <v>1.3</v>
      </c>
      <c r="L20" s="13">
        <v>0</v>
      </c>
      <c r="M20" s="13">
        <v>0</v>
      </c>
      <c r="N20" s="13">
        <v>1.41</v>
      </c>
      <c r="O20" s="13">
        <v>10.16</v>
      </c>
      <c r="P20" s="13">
        <v>0.33</v>
      </c>
      <c r="Q20" s="13">
        <v>0</v>
      </c>
      <c r="R20" s="13">
        <v>0</v>
      </c>
      <c r="S20" s="13">
        <v>0.03</v>
      </c>
      <c r="T20" s="13">
        <v>1.62</v>
      </c>
      <c r="U20" s="13">
        <v>376.38</v>
      </c>
      <c r="V20" s="13">
        <v>220.46</v>
      </c>
      <c r="W20" s="13">
        <v>34.83</v>
      </c>
      <c r="X20" s="13">
        <v>21.39</v>
      </c>
      <c r="Y20" s="13">
        <v>129.47</v>
      </c>
      <c r="Z20" s="13">
        <v>1.36</v>
      </c>
      <c r="AA20" s="13">
        <v>4</v>
      </c>
      <c r="AB20" s="13">
        <v>2.5</v>
      </c>
      <c r="AC20" s="13">
        <v>5.5</v>
      </c>
      <c r="AD20" s="13">
        <v>1.25</v>
      </c>
      <c r="AE20" s="13">
        <v>0.36</v>
      </c>
      <c r="AF20" s="13">
        <v>0.13</v>
      </c>
      <c r="AG20" s="13">
        <v>1.83</v>
      </c>
      <c r="AH20" s="13">
        <v>4.66</v>
      </c>
      <c r="AI20" s="13">
        <v>7.0000000000000007E-2</v>
      </c>
      <c r="AJ20" s="13">
        <v>0</v>
      </c>
      <c r="AK20" s="13">
        <v>642.29</v>
      </c>
      <c r="AL20" s="13">
        <v>556.1</v>
      </c>
      <c r="AM20" s="13">
        <v>923.71</v>
      </c>
      <c r="AN20" s="13">
        <v>957.77</v>
      </c>
      <c r="AO20" s="13">
        <v>278.27999999999997</v>
      </c>
      <c r="AP20" s="13">
        <v>531.13</v>
      </c>
      <c r="AQ20" s="13">
        <v>159.79</v>
      </c>
      <c r="AR20" s="13">
        <v>515.83000000000004</v>
      </c>
      <c r="AS20" s="13">
        <v>588.91999999999996</v>
      </c>
      <c r="AT20" s="13">
        <v>681.4</v>
      </c>
      <c r="AU20" s="13">
        <v>981.66</v>
      </c>
      <c r="AV20" s="13">
        <v>431.85</v>
      </c>
      <c r="AW20" s="13">
        <v>537.26</v>
      </c>
      <c r="AX20" s="13">
        <v>1970.87</v>
      </c>
      <c r="AY20" s="13">
        <v>119.51</v>
      </c>
      <c r="AZ20" s="13">
        <v>589.72</v>
      </c>
      <c r="BA20" s="13">
        <v>487.17</v>
      </c>
      <c r="BB20" s="13">
        <v>447.46</v>
      </c>
      <c r="BC20" s="13">
        <v>165.19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0.11</v>
      </c>
      <c r="BL20" s="13">
        <v>0</v>
      </c>
      <c r="BM20" s="13">
        <v>0.06</v>
      </c>
      <c r="BN20" s="13">
        <v>0</v>
      </c>
      <c r="BO20" s="13">
        <v>0.01</v>
      </c>
      <c r="BP20" s="13">
        <v>0</v>
      </c>
      <c r="BQ20" s="13">
        <v>0</v>
      </c>
      <c r="BR20" s="13">
        <v>0</v>
      </c>
      <c r="BS20" s="13">
        <v>0.37</v>
      </c>
      <c r="BT20" s="13">
        <v>0</v>
      </c>
      <c r="BU20" s="13">
        <v>0</v>
      </c>
      <c r="BV20" s="13">
        <v>0.94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66.42</v>
      </c>
      <c r="CD20" s="13">
        <v>4.42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0.5</v>
      </c>
    </row>
    <row r="21" spans="1:94" s="13" customFormat="1" ht="15" x14ac:dyDescent="0.25">
      <c r="A21" s="13" t="str">
        <f>"6/10"</f>
        <v>6/10</v>
      </c>
      <c r="B21" s="14" t="s">
        <v>98</v>
      </c>
      <c r="C21" s="15" t="str">
        <f>"200"</f>
        <v>200</v>
      </c>
      <c r="D21" s="15">
        <v>1.02</v>
      </c>
      <c r="E21" s="15">
        <v>0</v>
      </c>
      <c r="F21" s="15">
        <v>0.06</v>
      </c>
      <c r="G21" s="15">
        <v>0.06</v>
      </c>
      <c r="H21" s="15">
        <v>23.18</v>
      </c>
      <c r="I21" s="15">
        <v>87.598919999999993</v>
      </c>
      <c r="J21" s="13">
        <v>0.02</v>
      </c>
      <c r="K21" s="13">
        <v>0</v>
      </c>
      <c r="L21" s="13">
        <v>0</v>
      </c>
      <c r="M21" s="13">
        <v>0</v>
      </c>
      <c r="N21" s="13">
        <v>19.190000000000001</v>
      </c>
      <c r="O21" s="13">
        <v>0.56999999999999995</v>
      </c>
      <c r="P21" s="13">
        <v>3.42</v>
      </c>
      <c r="Q21" s="13">
        <v>0</v>
      </c>
      <c r="R21" s="13">
        <v>0</v>
      </c>
      <c r="S21" s="13">
        <v>0.3</v>
      </c>
      <c r="T21" s="13">
        <v>0.81</v>
      </c>
      <c r="U21" s="13">
        <v>3.47</v>
      </c>
      <c r="V21" s="13">
        <v>340.26</v>
      </c>
      <c r="W21" s="13">
        <v>31.33</v>
      </c>
      <c r="X21" s="13">
        <v>19.95</v>
      </c>
      <c r="Y21" s="13">
        <v>27.16</v>
      </c>
      <c r="Z21" s="13">
        <v>0.65</v>
      </c>
      <c r="AA21" s="13">
        <v>0</v>
      </c>
      <c r="AB21" s="13">
        <v>630</v>
      </c>
      <c r="AC21" s="13">
        <v>116.6</v>
      </c>
      <c r="AD21" s="13">
        <v>1.1000000000000001</v>
      </c>
      <c r="AE21" s="13">
        <v>0.02</v>
      </c>
      <c r="AF21" s="13">
        <v>0.04</v>
      </c>
      <c r="AG21" s="13">
        <v>0.51</v>
      </c>
      <c r="AH21" s="13">
        <v>0.78</v>
      </c>
      <c r="AI21" s="13">
        <v>0.32</v>
      </c>
      <c r="AJ21" s="13">
        <v>0</v>
      </c>
      <c r="AK21" s="13">
        <v>0</v>
      </c>
      <c r="AL21" s="13">
        <v>0</v>
      </c>
      <c r="AM21" s="13">
        <v>0.01</v>
      </c>
      <c r="AN21" s="13">
        <v>0.02</v>
      </c>
      <c r="AO21" s="13">
        <v>0</v>
      </c>
      <c r="AP21" s="13">
        <v>0.01</v>
      </c>
      <c r="AQ21" s="13">
        <v>0</v>
      </c>
      <c r="AR21" s="13">
        <v>0.01</v>
      </c>
      <c r="AS21" s="13">
        <v>0.01</v>
      </c>
      <c r="AT21" s="13">
        <v>0.01</v>
      </c>
      <c r="AU21" s="13">
        <v>0.06</v>
      </c>
      <c r="AV21" s="13">
        <v>0</v>
      </c>
      <c r="AW21" s="13">
        <v>0.01</v>
      </c>
      <c r="AX21" s="13">
        <v>0.03</v>
      </c>
      <c r="AY21" s="13">
        <v>0</v>
      </c>
      <c r="AZ21" s="13">
        <v>0.02</v>
      </c>
      <c r="BA21" s="13">
        <v>0.01</v>
      </c>
      <c r="BB21" s="13">
        <v>0.01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0.01</v>
      </c>
      <c r="BT21" s="13">
        <v>0</v>
      </c>
      <c r="BU21" s="13">
        <v>0</v>
      </c>
      <c r="BV21" s="13">
        <v>0.01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214.01</v>
      </c>
      <c r="CD21" s="13">
        <v>105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10</v>
      </c>
      <c r="CP21" s="13">
        <v>0</v>
      </c>
    </row>
    <row r="22" spans="1:94" s="13" customFormat="1" ht="15" x14ac:dyDescent="0.25">
      <c r="A22" s="13" t="str">
        <f>"-"</f>
        <v>-</v>
      </c>
      <c r="B22" s="14" t="s">
        <v>88</v>
      </c>
      <c r="C22" s="15" t="str">
        <f>"30"</f>
        <v>30</v>
      </c>
      <c r="D22" s="15">
        <v>1.98</v>
      </c>
      <c r="E22" s="15">
        <v>0</v>
      </c>
      <c r="F22" s="15">
        <v>0.2</v>
      </c>
      <c r="G22" s="15">
        <v>0.2</v>
      </c>
      <c r="H22" s="15">
        <v>14.07</v>
      </c>
      <c r="I22" s="15">
        <v>67.170299999999997</v>
      </c>
      <c r="J22" s="13">
        <v>0</v>
      </c>
      <c r="K22" s="13">
        <v>0</v>
      </c>
      <c r="L22" s="13">
        <v>0</v>
      </c>
      <c r="M22" s="13">
        <v>0</v>
      </c>
      <c r="N22" s="13">
        <v>0.33</v>
      </c>
      <c r="O22" s="13">
        <v>13.68</v>
      </c>
      <c r="P22" s="13">
        <v>0.06</v>
      </c>
      <c r="Q22" s="13">
        <v>0</v>
      </c>
      <c r="R22" s="13">
        <v>0</v>
      </c>
      <c r="S22" s="13">
        <v>0</v>
      </c>
      <c r="T22" s="13">
        <v>0.54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152.69</v>
      </c>
      <c r="AN22" s="13">
        <v>50.63</v>
      </c>
      <c r="AO22" s="13">
        <v>30.02</v>
      </c>
      <c r="AP22" s="13">
        <v>60.03</v>
      </c>
      <c r="AQ22" s="13">
        <v>22.71</v>
      </c>
      <c r="AR22" s="13">
        <v>108.58</v>
      </c>
      <c r="AS22" s="13">
        <v>67.34</v>
      </c>
      <c r="AT22" s="13">
        <v>93.96</v>
      </c>
      <c r="AU22" s="13">
        <v>77.52</v>
      </c>
      <c r="AV22" s="13">
        <v>40.72</v>
      </c>
      <c r="AW22" s="13">
        <v>72.040000000000006</v>
      </c>
      <c r="AX22" s="13">
        <v>602.39</v>
      </c>
      <c r="AY22" s="13">
        <v>0</v>
      </c>
      <c r="AZ22" s="13">
        <v>196.27</v>
      </c>
      <c r="BA22" s="13">
        <v>85.35</v>
      </c>
      <c r="BB22" s="13">
        <v>56.64</v>
      </c>
      <c r="BC22" s="13">
        <v>44.89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0.02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0.02</v>
      </c>
      <c r="BT22" s="13">
        <v>0</v>
      </c>
      <c r="BU22" s="13">
        <v>0</v>
      </c>
      <c r="BV22" s="13">
        <v>0.08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11.73</v>
      </c>
      <c r="CD22" s="13">
        <v>0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</row>
    <row r="23" spans="1:94" s="10" customFormat="1" ht="15" x14ac:dyDescent="0.25">
      <c r="A23" s="10" t="str">
        <f>"-"</f>
        <v>-</v>
      </c>
      <c r="B23" s="11" t="s">
        <v>89</v>
      </c>
      <c r="C23" s="12" t="str">
        <f>"30"</f>
        <v>30</v>
      </c>
      <c r="D23" s="12">
        <v>1.98</v>
      </c>
      <c r="E23" s="12">
        <v>0</v>
      </c>
      <c r="F23" s="12">
        <v>0.36</v>
      </c>
      <c r="G23" s="12">
        <v>0.36</v>
      </c>
      <c r="H23" s="12">
        <v>12.51</v>
      </c>
      <c r="I23" s="12">
        <v>58.013999999999996</v>
      </c>
      <c r="J23" s="10">
        <v>0.06</v>
      </c>
      <c r="K23" s="10">
        <v>0</v>
      </c>
      <c r="L23" s="10">
        <v>0</v>
      </c>
      <c r="M23" s="10">
        <v>0</v>
      </c>
      <c r="N23" s="10">
        <v>0.36</v>
      </c>
      <c r="O23" s="10">
        <v>9.66</v>
      </c>
      <c r="P23" s="10">
        <v>2.4900000000000002</v>
      </c>
      <c r="Q23" s="10">
        <v>0</v>
      </c>
      <c r="R23" s="10">
        <v>0</v>
      </c>
      <c r="S23" s="10">
        <v>0.3</v>
      </c>
      <c r="T23" s="10">
        <v>0.75</v>
      </c>
      <c r="U23" s="10">
        <v>183</v>
      </c>
      <c r="V23" s="10">
        <v>73.5</v>
      </c>
      <c r="W23" s="10">
        <v>10.5</v>
      </c>
      <c r="X23" s="10">
        <v>14.1</v>
      </c>
      <c r="Y23" s="10">
        <v>47.4</v>
      </c>
      <c r="Z23" s="10">
        <v>1.17</v>
      </c>
      <c r="AA23" s="10">
        <v>0</v>
      </c>
      <c r="AB23" s="10">
        <v>1.5</v>
      </c>
      <c r="AC23" s="10">
        <v>0.3</v>
      </c>
      <c r="AD23" s="10">
        <v>0.42</v>
      </c>
      <c r="AE23" s="10">
        <v>0.05</v>
      </c>
      <c r="AF23" s="10">
        <v>0.02</v>
      </c>
      <c r="AG23" s="10">
        <v>0.21</v>
      </c>
      <c r="AH23" s="10">
        <v>0.6</v>
      </c>
      <c r="AI23" s="10">
        <v>0</v>
      </c>
      <c r="AJ23" s="10">
        <v>0</v>
      </c>
      <c r="AK23" s="10">
        <v>0</v>
      </c>
      <c r="AL23" s="10">
        <v>0</v>
      </c>
      <c r="AM23" s="10">
        <v>128.1</v>
      </c>
      <c r="AN23" s="10">
        <v>66.900000000000006</v>
      </c>
      <c r="AO23" s="10">
        <v>27.9</v>
      </c>
      <c r="AP23" s="10">
        <v>59.4</v>
      </c>
      <c r="AQ23" s="10">
        <v>24</v>
      </c>
      <c r="AR23" s="10">
        <v>111.3</v>
      </c>
      <c r="AS23" s="10">
        <v>89.1</v>
      </c>
      <c r="AT23" s="10">
        <v>87.3</v>
      </c>
      <c r="AU23" s="10">
        <v>139.19999999999999</v>
      </c>
      <c r="AV23" s="10">
        <v>37.200000000000003</v>
      </c>
      <c r="AW23" s="10">
        <v>93</v>
      </c>
      <c r="AX23" s="10">
        <v>458.7</v>
      </c>
      <c r="AY23" s="10">
        <v>0</v>
      </c>
      <c r="AZ23" s="10">
        <v>157.80000000000001</v>
      </c>
      <c r="BA23" s="10">
        <v>87.3</v>
      </c>
      <c r="BB23" s="10">
        <v>54</v>
      </c>
      <c r="BC23" s="10">
        <v>39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0.04</v>
      </c>
      <c r="BL23" s="10">
        <v>0</v>
      </c>
      <c r="BM23" s="10">
        <v>0</v>
      </c>
      <c r="BN23" s="10">
        <v>0.01</v>
      </c>
      <c r="BO23" s="10">
        <v>0</v>
      </c>
      <c r="BP23" s="10">
        <v>0</v>
      </c>
      <c r="BQ23" s="10">
        <v>0</v>
      </c>
      <c r="BR23" s="10">
        <v>0</v>
      </c>
      <c r="BS23" s="10">
        <v>0.03</v>
      </c>
      <c r="BT23" s="10">
        <v>0</v>
      </c>
      <c r="BU23" s="10">
        <v>0</v>
      </c>
      <c r="BV23" s="10">
        <v>0.14000000000000001</v>
      </c>
      <c r="BW23" s="10">
        <v>0.02</v>
      </c>
      <c r="BX23" s="10">
        <v>0</v>
      </c>
      <c r="BY23" s="10">
        <v>0</v>
      </c>
      <c r="BZ23" s="10">
        <v>0</v>
      </c>
      <c r="CA23" s="10">
        <v>0</v>
      </c>
      <c r="CB23" s="10">
        <v>14.1</v>
      </c>
      <c r="CD23" s="10">
        <v>0.25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</row>
    <row r="24" spans="1:94" s="16" customFormat="1" ht="14.25" x14ac:dyDescent="0.2">
      <c r="B24" s="17" t="s">
        <v>99</v>
      </c>
      <c r="C24" s="18"/>
      <c r="D24" s="18">
        <v>29.28</v>
      </c>
      <c r="E24" s="18">
        <v>11.89</v>
      </c>
      <c r="F24" s="18">
        <v>39.659999999999997</v>
      </c>
      <c r="G24" s="18">
        <v>9.43</v>
      </c>
      <c r="H24" s="18">
        <v>149.65</v>
      </c>
      <c r="I24" s="18">
        <v>1053.1300000000001</v>
      </c>
      <c r="J24" s="16">
        <v>18.12</v>
      </c>
      <c r="K24" s="16">
        <v>5.51</v>
      </c>
      <c r="L24" s="16">
        <v>0.75</v>
      </c>
      <c r="M24" s="16">
        <v>0</v>
      </c>
      <c r="N24" s="16">
        <v>36.409999999999997</v>
      </c>
      <c r="O24" s="16">
        <v>100.16</v>
      </c>
      <c r="P24" s="16">
        <v>13.07</v>
      </c>
      <c r="Q24" s="16">
        <v>0</v>
      </c>
      <c r="R24" s="16">
        <v>0</v>
      </c>
      <c r="S24" s="16">
        <v>1.31</v>
      </c>
      <c r="T24" s="16">
        <v>7.92</v>
      </c>
      <c r="U24" s="16">
        <v>1273</v>
      </c>
      <c r="V24" s="16">
        <v>1221.01</v>
      </c>
      <c r="W24" s="16">
        <v>181.48</v>
      </c>
      <c r="X24" s="16">
        <v>140.69</v>
      </c>
      <c r="Y24" s="16">
        <v>429.21</v>
      </c>
      <c r="Z24" s="16">
        <v>5.71</v>
      </c>
      <c r="AA24" s="16">
        <v>60.39</v>
      </c>
      <c r="AB24" s="16">
        <v>9885.81</v>
      </c>
      <c r="AC24" s="16">
        <v>2024.06</v>
      </c>
      <c r="AD24" s="16">
        <v>6.76</v>
      </c>
      <c r="AE24" s="16">
        <v>0.62</v>
      </c>
      <c r="AF24" s="16">
        <v>0.37</v>
      </c>
      <c r="AG24" s="16">
        <v>4.97</v>
      </c>
      <c r="AH24" s="16">
        <v>11.34</v>
      </c>
      <c r="AI24" s="16">
        <v>10.24</v>
      </c>
      <c r="AJ24" s="16">
        <v>0</v>
      </c>
      <c r="AK24" s="16">
        <v>985.15</v>
      </c>
      <c r="AL24" s="16">
        <v>841.28</v>
      </c>
      <c r="AM24" s="16">
        <v>2030.31</v>
      </c>
      <c r="AN24" s="16">
        <v>1490.94</v>
      </c>
      <c r="AO24" s="16">
        <v>527.87</v>
      </c>
      <c r="AP24" s="16">
        <v>1011.94</v>
      </c>
      <c r="AQ24" s="16">
        <v>336.47</v>
      </c>
      <c r="AR24" s="16">
        <v>1235.46</v>
      </c>
      <c r="AS24" s="16">
        <v>1176.72</v>
      </c>
      <c r="AT24" s="16">
        <v>1435.01</v>
      </c>
      <c r="AU24" s="16">
        <v>1883.7</v>
      </c>
      <c r="AV24" s="16">
        <v>707.97</v>
      </c>
      <c r="AW24" s="16">
        <v>1073.3800000000001</v>
      </c>
      <c r="AX24" s="16">
        <v>5055.9799999999996</v>
      </c>
      <c r="AY24" s="16">
        <v>119.51</v>
      </c>
      <c r="AZ24" s="16">
        <v>1505.9</v>
      </c>
      <c r="BA24" s="16">
        <v>1088.02</v>
      </c>
      <c r="BB24" s="16">
        <v>929.75</v>
      </c>
      <c r="BC24" s="16">
        <v>424.92</v>
      </c>
      <c r="BD24" s="16">
        <v>0.4</v>
      </c>
      <c r="BE24" s="16">
        <v>0.12</v>
      </c>
      <c r="BF24" s="16">
        <v>0.08</v>
      </c>
      <c r="BG24" s="16">
        <v>0.21</v>
      </c>
      <c r="BH24" s="16">
        <v>0.26</v>
      </c>
      <c r="BI24" s="16">
        <v>0.99</v>
      </c>
      <c r="BJ24" s="16">
        <v>0</v>
      </c>
      <c r="BK24" s="16">
        <v>3.52</v>
      </c>
      <c r="BL24" s="16">
        <v>0</v>
      </c>
      <c r="BM24" s="16">
        <v>1.21</v>
      </c>
      <c r="BN24" s="16">
        <v>0.06</v>
      </c>
      <c r="BO24" s="16">
        <v>0.05</v>
      </c>
      <c r="BP24" s="16">
        <v>0</v>
      </c>
      <c r="BQ24" s="16">
        <v>0.14000000000000001</v>
      </c>
      <c r="BR24" s="16">
        <v>0.33</v>
      </c>
      <c r="BS24" s="16">
        <v>4.59</v>
      </c>
      <c r="BT24" s="16">
        <v>0</v>
      </c>
      <c r="BU24" s="16">
        <v>0</v>
      </c>
      <c r="BV24" s="16">
        <v>5.05</v>
      </c>
      <c r="BW24" s="16">
        <v>0.05</v>
      </c>
      <c r="BX24" s="16">
        <v>0</v>
      </c>
      <c r="BY24" s="16">
        <v>0</v>
      </c>
      <c r="BZ24" s="16">
        <v>0</v>
      </c>
      <c r="CA24" s="16">
        <v>0</v>
      </c>
      <c r="CB24" s="16">
        <v>1085.33</v>
      </c>
      <c r="CC24" s="16">
        <f>$I$24/$I$25*100</f>
        <v>60.354748123101608</v>
      </c>
      <c r="CD24" s="16">
        <v>1708.02</v>
      </c>
      <c r="CF24" s="16">
        <v>0</v>
      </c>
      <c r="CG24" s="16">
        <v>0</v>
      </c>
      <c r="CH24" s="16">
        <v>0</v>
      </c>
      <c r="CI24" s="16">
        <v>0</v>
      </c>
      <c r="CJ24" s="16">
        <v>0</v>
      </c>
      <c r="CK24" s="16">
        <v>0</v>
      </c>
      <c r="CL24" s="16">
        <v>0</v>
      </c>
      <c r="CM24" s="16">
        <v>0</v>
      </c>
      <c r="CN24" s="16">
        <v>0</v>
      </c>
      <c r="CO24" s="16">
        <v>13</v>
      </c>
      <c r="CP24" s="16">
        <v>1</v>
      </c>
    </row>
    <row r="25" spans="1:94" s="16" customFormat="1" ht="14.25" x14ac:dyDescent="0.2">
      <c r="B25" s="17" t="s">
        <v>100</v>
      </c>
      <c r="C25" s="18"/>
      <c r="D25" s="18">
        <v>50.99</v>
      </c>
      <c r="E25" s="18">
        <v>22.25</v>
      </c>
      <c r="F25" s="18">
        <v>65.459999999999994</v>
      </c>
      <c r="G25" s="18">
        <v>11.73</v>
      </c>
      <c r="H25" s="18">
        <v>243.98</v>
      </c>
      <c r="I25" s="18">
        <v>1744.9</v>
      </c>
      <c r="J25" s="16">
        <v>33.47</v>
      </c>
      <c r="K25" s="16">
        <v>5.93</v>
      </c>
      <c r="L25" s="16">
        <v>0.75</v>
      </c>
      <c r="M25" s="16">
        <v>0</v>
      </c>
      <c r="N25" s="16">
        <v>60.02</v>
      </c>
      <c r="O25" s="16">
        <v>165.53</v>
      </c>
      <c r="P25" s="16">
        <v>18.43</v>
      </c>
      <c r="Q25" s="16">
        <v>0</v>
      </c>
      <c r="R25" s="16">
        <v>0</v>
      </c>
      <c r="S25" s="16">
        <v>2.72</v>
      </c>
      <c r="T25" s="16">
        <v>13.27</v>
      </c>
      <c r="U25" s="16">
        <v>2118.61</v>
      </c>
      <c r="V25" s="16">
        <v>1552.32</v>
      </c>
      <c r="W25" s="16">
        <v>599.70000000000005</v>
      </c>
      <c r="X25" s="16">
        <v>217.62</v>
      </c>
      <c r="Y25" s="16">
        <v>830.9</v>
      </c>
      <c r="Z25" s="16">
        <v>8.82</v>
      </c>
      <c r="AA25" s="16">
        <v>202.59</v>
      </c>
      <c r="AB25" s="16">
        <v>10006.9</v>
      </c>
      <c r="AC25" s="16">
        <v>2200.31</v>
      </c>
      <c r="AD25" s="16">
        <v>7.83</v>
      </c>
      <c r="AE25" s="16">
        <v>0.85</v>
      </c>
      <c r="AF25" s="16">
        <v>0.65</v>
      </c>
      <c r="AG25" s="16">
        <v>5.94</v>
      </c>
      <c r="AH25" s="16">
        <v>16.809999999999999</v>
      </c>
      <c r="AI25" s="16">
        <v>11.65</v>
      </c>
      <c r="AJ25" s="16">
        <v>0</v>
      </c>
      <c r="AK25" s="16">
        <v>1586.6</v>
      </c>
      <c r="AL25" s="16">
        <v>1321.04</v>
      </c>
      <c r="AM25" s="16">
        <v>4016.42</v>
      </c>
      <c r="AN25" s="16">
        <v>2450.23</v>
      </c>
      <c r="AO25" s="16">
        <v>967.89</v>
      </c>
      <c r="AP25" s="16">
        <v>1763.08</v>
      </c>
      <c r="AQ25" s="16">
        <v>735.97</v>
      </c>
      <c r="AR25" s="16">
        <v>2357.3200000000002</v>
      </c>
      <c r="AS25" s="16">
        <v>2084</v>
      </c>
      <c r="AT25" s="16">
        <v>2179.5500000000002</v>
      </c>
      <c r="AU25" s="16">
        <v>2970.62</v>
      </c>
      <c r="AV25" s="16">
        <v>1159.53</v>
      </c>
      <c r="AW25" s="16">
        <v>1627.26</v>
      </c>
      <c r="AX25" s="16">
        <v>9361.16</v>
      </c>
      <c r="AY25" s="16">
        <v>119.51</v>
      </c>
      <c r="AZ25" s="16">
        <v>3267.71</v>
      </c>
      <c r="BA25" s="16">
        <v>2050</v>
      </c>
      <c r="BB25" s="16">
        <v>1841.43</v>
      </c>
      <c r="BC25" s="16">
        <v>726.81</v>
      </c>
      <c r="BD25" s="16">
        <v>0.9</v>
      </c>
      <c r="BE25" s="16">
        <v>0.38</v>
      </c>
      <c r="BF25" s="16">
        <v>0.32</v>
      </c>
      <c r="BG25" s="16">
        <v>0.81</v>
      </c>
      <c r="BH25" s="16">
        <v>0.96</v>
      </c>
      <c r="BI25" s="16">
        <v>3.47</v>
      </c>
      <c r="BJ25" s="16">
        <v>0.12</v>
      </c>
      <c r="BK25" s="16">
        <v>9.9</v>
      </c>
      <c r="BL25" s="16">
        <v>0.03</v>
      </c>
      <c r="BM25" s="16">
        <v>2.97</v>
      </c>
      <c r="BN25" s="16">
        <v>0.1</v>
      </c>
      <c r="BO25" s="16">
        <v>0.05</v>
      </c>
      <c r="BP25" s="16">
        <v>0</v>
      </c>
      <c r="BQ25" s="16">
        <v>0.56999999999999995</v>
      </c>
      <c r="BR25" s="16">
        <v>0.98</v>
      </c>
      <c r="BS25" s="16">
        <v>9.76</v>
      </c>
      <c r="BT25" s="16">
        <v>0</v>
      </c>
      <c r="BU25" s="16">
        <v>0</v>
      </c>
      <c r="BV25" s="16">
        <v>6.54</v>
      </c>
      <c r="BW25" s="16">
        <v>0.12</v>
      </c>
      <c r="BX25" s="16">
        <v>0</v>
      </c>
      <c r="BY25" s="16">
        <v>0</v>
      </c>
      <c r="BZ25" s="16">
        <v>0</v>
      </c>
      <c r="CA25" s="16">
        <v>0</v>
      </c>
      <c r="CB25" s="16">
        <v>1514.66</v>
      </c>
      <c r="CD25" s="16">
        <v>1870.4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31.63</v>
      </c>
      <c r="CP25" s="16">
        <v>1.5</v>
      </c>
    </row>
    <row r="26" spans="1:94" x14ac:dyDescent="0.25">
      <c r="B26" s="19" t="s">
        <v>101</v>
      </c>
    </row>
    <row r="27" spans="1:94" x14ac:dyDescent="0.25">
      <c r="B27" s="19" t="s">
        <v>84</v>
      </c>
    </row>
    <row r="28" spans="1:94" s="22" customFormat="1" ht="31.5" x14ac:dyDescent="0.25">
      <c r="A28" s="22" t="str">
        <f>"11/4"</f>
        <v>11/4</v>
      </c>
      <c r="B28" s="23" t="s">
        <v>102</v>
      </c>
      <c r="C28" s="22" t="str">
        <f>"200"</f>
        <v>200</v>
      </c>
      <c r="D28" s="22">
        <v>6.54</v>
      </c>
      <c r="E28" s="22">
        <v>2.36</v>
      </c>
      <c r="F28" s="22">
        <v>6.6</v>
      </c>
      <c r="G28" s="22">
        <v>1.32</v>
      </c>
      <c r="H28" s="22">
        <v>32.56</v>
      </c>
      <c r="I28" s="22">
        <v>214.26166599999999</v>
      </c>
      <c r="J28" s="22">
        <v>4.08</v>
      </c>
      <c r="K28" s="22">
        <v>0.11</v>
      </c>
      <c r="L28" s="22">
        <v>0</v>
      </c>
      <c r="M28" s="22">
        <v>0</v>
      </c>
      <c r="N28" s="22">
        <v>7.73</v>
      </c>
      <c r="O28" s="22">
        <v>23.51</v>
      </c>
      <c r="P28" s="22">
        <v>1.31</v>
      </c>
      <c r="Q28" s="22">
        <v>0</v>
      </c>
      <c r="R28" s="22">
        <v>0</v>
      </c>
      <c r="S28" s="22">
        <v>0.08</v>
      </c>
      <c r="T28" s="22">
        <v>2.0699999999999998</v>
      </c>
      <c r="U28" s="22">
        <v>431.89</v>
      </c>
      <c r="V28" s="22">
        <v>178.56</v>
      </c>
      <c r="W28" s="22">
        <v>98.38</v>
      </c>
      <c r="X28" s="22">
        <v>38.82</v>
      </c>
      <c r="Y28" s="22">
        <v>145.68</v>
      </c>
      <c r="Z28" s="22">
        <v>1.05</v>
      </c>
      <c r="AA28" s="22">
        <v>21.6</v>
      </c>
      <c r="AB28" s="22">
        <v>24.8</v>
      </c>
      <c r="AC28" s="22">
        <v>41.3</v>
      </c>
      <c r="AD28" s="22">
        <v>0.17</v>
      </c>
      <c r="AE28" s="22">
        <v>0.14000000000000001</v>
      </c>
      <c r="AF28" s="22">
        <v>0.11</v>
      </c>
      <c r="AG28" s="22">
        <v>0.57999999999999996</v>
      </c>
      <c r="AH28" s="22">
        <v>2.4900000000000002</v>
      </c>
      <c r="AI28" s="22">
        <v>0.42</v>
      </c>
      <c r="AJ28" s="22">
        <v>0</v>
      </c>
      <c r="AK28" s="22">
        <v>124.55</v>
      </c>
      <c r="AL28" s="22">
        <v>123</v>
      </c>
      <c r="AM28" s="22">
        <v>787.91</v>
      </c>
      <c r="AN28" s="22">
        <v>277.35000000000002</v>
      </c>
      <c r="AO28" s="22">
        <v>167.74</v>
      </c>
      <c r="AP28" s="22">
        <v>250.37</v>
      </c>
      <c r="AQ28" s="22">
        <v>102.04</v>
      </c>
      <c r="AR28" s="22">
        <v>329.85</v>
      </c>
      <c r="AS28" s="22">
        <v>405.89</v>
      </c>
      <c r="AT28" s="22">
        <v>161.02000000000001</v>
      </c>
      <c r="AU28" s="22">
        <v>247.08</v>
      </c>
      <c r="AV28" s="22">
        <v>99.41</v>
      </c>
      <c r="AW28" s="22">
        <v>113.93</v>
      </c>
      <c r="AX28" s="22">
        <v>841.39</v>
      </c>
      <c r="AY28" s="22">
        <v>0</v>
      </c>
      <c r="AZ28" s="22">
        <v>306.82</v>
      </c>
      <c r="BA28" s="22">
        <v>265.74</v>
      </c>
      <c r="BB28" s="22">
        <v>294.5</v>
      </c>
      <c r="BC28" s="22">
        <v>87.7</v>
      </c>
      <c r="BD28" s="22">
        <v>0.12</v>
      </c>
      <c r="BE28" s="22">
        <v>0.05</v>
      </c>
      <c r="BF28" s="22">
        <v>0.03</v>
      </c>
      <c r="BG28" s="22">
        <v>7.0000000000000007E-2</v>
      </c>
      <c r="BH28" s="22">
        <v>0.08</v>
      </c>
      <c r="BI28" s="22">
        <v>0.35</v>
      </c>
      <c r="BJ28" s="22">
        <v>0</v>
      </c>
      <c r="BK28" s="22">
        <v>1.06</v>
      </c>
      <c r="BL28" s="22">
        <v>0</v>
      </c>
      <c r="BM28" s="22">
        <v>0.32</v>
      </c>
      <c r="BN28" s="22">
        <v>0.01</v>
      </c>
      <c r="BO28" s="22">
        <v>0</v>
      </c>
      <c r="BP28" s="22">
        <v>0</v>
      </c>
      <c r="BQ28" s="22">
        <v>7.0000000000000007E-2</v>
      </c>
      <c r="BR28" s="22">
        <v>0.11</v>
      </c>
      <c r="BS28" s="22">
        <v>0.98</v>
      </c>
      <c r="BT28" s="22">
        <v>0</v>
      </c>
      <c r="BU28" s="22">
        <v>0</v>
      </c>
      <c r="BV28" s="22">
        <v>0.78</v>
      </c>
      <c r="BW28" s="22">
        <v>0.01</v>
      </c>
      <c r="BX28" s="22">
        <v>0</v>
      </c>
      <c r="BY28" s="22">
        <v>0</v>
      </c>
      <c r="BZ28" s="22">
        <v>0</v>
      </c>
      <c r="CA28" s="22">
        <v>0</v>
      </c>
      <c r="CB28" s="22">
        <v>165.58</v>
      </c>
      <c r="CD28" s="22">
        <v>25.73</v>
      </c>
      <c r="CF28" s="22">
        <v>0</v>
      </c>
      <c r="CG28" s="22">
        <v>0</v>
      </c>
      <c r="CH28" s="22">
        <v>0</v>
      </c>
      <c r="CI28" s="22">
        <v>0</v>
      </c>
      <c r="CJ28" s="22">
        <v>0</v>
      </c>
      <c r="CK28" s="22">
        <v>0</v>
      </c>
      <c r="CL28" s="22">
        <v>0</v>
      </c>
      <c r="CM28" s="22">
        <v>0</v>
      </c>
      <c r="CN28" s="22">
        <v>0</v>
      </c>
      <c r="CO28" s="22">
        <v>4</v>
      </c>
      <c r="CP28" s="22">
        <v>1</v>
      </c>
    </row>
    <row r="29" spans="1:94" s="22" customFormat="1" x14ac:dyDescent="0.25">
      <c r="A29" s="22" t="str">
        <f>"11/12"</f>
        <v>11/12</v>
      </c>
      <c r="B29" s="23" t="s">
        <v>103</v>
      </c>
      <c r="C29" s="22" t="str">
        <f>"100"</f>
        <v>100</v>
      </c>
      <c r="D29" s="22">
        <v>7.59</v>
      </c>
      <c r="E29" s="22">
        <v>1.05</v>
      </c>
      <c r="F29" s="22">
        <v>6.9</v>
      </c>
      <c r="G29" s="22">
        <v>0.76</v>
      </c>
      <c r="H29" s="22">
        <v>57.66</v>
      </c>
      <c r="I29" s="22">
        <v>318.96683666666672</v>
      </c>
      <c r="J29" s="22">
        <v>4.3899999999999997</v>
      </c>
      <c r="K29" s="22">
        <v>0.18</v>
      </c>
      <c r="L29" s="22">
        <v>0</v>
      </c>
      <c r="M29" s="22">
        <v>0</v>
      </c>
      <c r="N29" s="22">
        <v>19.77</v>
      </c>
      <c r="O29" s="22">
        <v>36.020000000000003</v>
      </c>
      <c r="P29" s="22">
        <v>1.88</v>
      </c>
      <c r="Q29" s="22">
        <v>0</v>
      </c>
      <c r="R29" s="22">
        <v>0</v>
      </c>
      <c r="S29" s="22">
        <v>0.01</v>
      </c>
      <c r="T29" s="22">
        <v>1.21</v>
      </c>
      <c r="U29" s="22">
        <v>273.27</v>
      </c>
      <c r="V29" s="22">
        <v>84.09</v>
      </c>
      <c r="W29" s="22">
        <v>25.4</v>
      </c>
      <c r="X29" s="22">
        <v>10.28</v>
      </c>
      <c r="Y29" s="22">
        <v>62.94</v>
      </c>
      <c r="Z29" s="22">
        <v>0.84</v>
      </c>
      <c r="AA29" s="22">
        <v>29.75</v>
      </c>
      <c r="AB29" s="22">
        <v>23.47</v>
      </c>
      <c r="AC29" s="22">
        <v>54.5</v>
      </c>
      <c r="AD29" s="22">
        <v>1</v>
      </c>
      <c r="AE29" s="22">
        <v>0.08</v>
      </c>
      <c r="AF29" s="22">
        <v>0.06</v>
      </c>
      <c r="AG29" s="22">
        <v>0.6</v>
      </c>
      <c r="AH29" s="22">
        <v>2.0699999999999998</v>
      </c>
      <c r="AI29" s="22">
        <v>0.04</v>
      </c>
      <c r="AJ29" s="22">
        <v>0</v>
      </c>
      <c r="AK29" s="22">
        <v>274.93</v>
      </c>
      <c r="AL29" s="22">
        <v>253.17</v>
      </c>
      <c r="AM29" s="22">
        <v>528.91</v>
      </c>
      <c r="AN29" s="22">
        <v>207.75</v>
      </c>
      <c r="AO29" s="22">
        <v>114.38</v>
      </c>
      <c r="AP29" s="22">
        <v>217.95</v>
      </c>
      <c r="AQ29" s="22">
        <v>73.069999999999993</v>
      </c>
      <c r="AR29" s="22">
        <v>325.89999999999998</v>
      </c>
      <c r="AS29" s="22">
        <v>223.16</v>
      </c>
      <c r="AT29" s="22">
        <v>266.08999999999997</v>
      </c>
      <c r="AU29" s="22">
        <v>259.39999999999998</v>
      </c>
      <c r="AV29" s="22">
        <v>131.37</v>
      </c>
      <c r="AW29" s="22">
        <v>217.14</v>
      </c>
      <c r="AX29" s="22">
        <v>1799.4</v>
      </c>
      <c r="AY29" s="22">
        <v>0.77</v>
      </c>
      <c r="AZ29" s="22">
        <v>558.61</v>
      </c>
      <c r="BA29" s="22">
        <v>328.56</v>
      </c>
      <c r="BB29" s="22">
        <v>181.67</v>
      </c>
      <c r="BC29" s="22">
        <v>129.18</v>
      </c>
      <c r="BD29" s="22">
        <v>0.2</v>
      </c>
      <c r="BE29" s="22">
        <v>0.09</v>
      </c>
      <c r="BF29" s="22">
        <v>0.05</v>
      </c>
      <c r="BG29" s="22">
        <v>0.11</v>
      </c>
      <c r="BH29" s="22">
        <v>0.13</v>
      </c>
      <c r="BI29" s="22">
        <v>0.57999999999999996</v>
      </c>
      <c r="BJ29" s="22">
        <v>0</v>
      </c>
      <c r="BK29" s="22">
        <v>1.69</v>
      </c>
      <c r="BL29" s="22">
        <v>0</v>
      </c>
      <c r="BM29" s="22">
        <v>0.51</v>
      </c>
      <c r="BN29" s="22">
        <v>0</v>
      </c>
      <c r="BO29" s="22">
        <v>0</v>
      </c>
      <c r="BP29" s="22">
        <v>0</v>
      </c>
      <c r="BQ29" s="22">
        <v>0.11</v>
      </c>
      <c r="BR29" s="22">
        <v>0.18</v>
      </c>
      <c r="BS29" s="22">
        <v>1.37</v>
      </c>
      <c r="BT29" s="22">
        <v>0</v>
      </c>
      <c r="BU29" s="22">
        <v>0</v>
      </c>
      <c r="BV29" s="22">
        <v>0.36</v>
      </c>
      <c r="BW29" s="22">
        <v>0.02</v>
      </c>
      <c r="BX29" s="22">
        <v>0</v>
      </c>
      <c r="BY29" s="22">
        <v>0</v>
      </c>
      <c r="BZ29" s="22">
        <v>0</v>
      </c>
      <c r="CA29" s="22">
        <v>0</v>
      </c>
      <c r="CB29" s="22">
        <v>41.35</v>
      </c>
      <c r="CD29" s="22">
        <v>33.659999999999997</v>
      </c>
      <c r="CF29" s="22">
        <v>0</v>
      </c>
      <c r="CG29" s="22">
        <v>0</v>
      </c>
      <c r="CH29" s="22">
        <v>0</v>
      </c>
      <c r="CI29" s="22">
        <v>0</v>
      </c>
      <c r="CJ29" s="22">
        <v>0</v>
      </c>
      <c r="CK29" s="22">
        <v>0</v>
      </c>
      <c r="CL29" s="22">
        <v>0</v>
      </c>
      <c r="CM29" s="22">
        <v>0</v>
      </c>
      <c r="CN29" s="22">
        <v>0</v>
      </c>
      <c r="CO29" s="22">
        <v>20</v>
      </c>
      <c r="CP29" s="22">
        <v>0.67</v>
      </c>
    </row>
    <row r="30" spans="1:94" s="22" customFormat="1" x14ac:dyDescent="0.25">
      <c r="A30" s="22" t="str">
        <f>"36/10"</f>
        <v>36/10</v>
      </c>
      <c r="B30" s="23" t="s">
        <v>104</v>
      </c>
      <c r="C30" s="22" t="str">
        <f>"200"</f>
        <v>200</v>
      </c>
      <c r="D30" s="22">
        <v>3.64</v>
      </c>
      <c r="E30" s="22">
        <v>2.9</v>
      </c>
      <c r="F30" s="22">
        <v>3.34</v>
      </c>
      <c r="G30" s="22">
        <v>0.6</v>
      </c>
      <c r="H30" s="22">
        <v>24.1</v>
      </c>
      <c r="I30" s="22">
        <v>134.76724800000002</v>
      </c>
      <c r="J30" s="22">
        <v>2.36</v>
      </c>
      <c r="K30" s="22">
        <v>0</v>
      </c>
      <c r="L30" s="22">
        <v>0</v>
      </c>
      <c r="M30" s="22">
        <v>0</v>
      </c>
      <c r="N30" s="22">
        <v>22.51</v>
      </c>
      <c r="O30" s="22">
        <v>0.3</v>
      </c>
      <c r="P30" s="22">
        <v>1.28</v>
      </c>
      <c r="Q30" s="22">
        <v>0</v>
      </c>
      <c r="R30" s="22">
        <v>0</v>
      </c>
      <c r="S30" s="22">
        <v>0.26</v>
      </c>
      <c r="T30" s="22">
        <v>0.97</v>
      </c>
      <c r="U30" s="22">
        <v>50.72</v>
      </c>
      <c r="V30" s="22">
        <v>182.12</v>
      </c>
      <c r="W30" s="22">
        <v>110.63</v>
      </c>
      <c r="X30" s="22">
        <v>26.97</v>
      </c>
      <c r="Y30" s="22">
        <v>101.09</v>
      </c>
      <c r="Z30" s="22">
        <v>0.9</v>
      </c>
      <c r="AA30" s="22">
        <v>12</v>
      </c>
      <c r="AB30" s="22">
        <v>8.64</v>
      </c>
      <c r="AC30" s="22">
        <v>22.12</v>
      </c>
      <c r="AD30" s="22">
        <v>0.01</v>
      </c>
      <c r="AE30" s="22">
        <v>0.03</v>
      </c>
      <c r="AF30" s="22">
        <v>0.13</v>
      </c>
      <c r="AG30" s="22">
        <v>0.14000000000000001</v>
      </c>
      <c r="AH30" s="22">
        <v>1.07</v>
      </c>
      <c r="AI30" s="22">
        <v>0.52</v>
      </c>
      <c r="AJ30" s="22">
        <v>0</v>
      </c>
      <c r="AK30" s="22">
        <v>153.22</v>
      </c>
      <c r="AL30" s="22">
        <v>151.34</v>
      </c>
      <c r="AM30" s="22">
        <v>259.44</v>
      </c>
      <c r="AN30" s="22">
        <v>208.68</v>
      </c>
      <c r="AO30" s="22">
        <v>69.56</v>
      </c>
      <c r="AP30" s="22">
        <v>122.2</v>
      </c>
      <c r="AQ30" s="22">
        <v>40.42</v>
      </c>
      <c r="AR30" s="22">
        <v>137.24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0</v>
      </c>
      <c r="BA30" s="22">
        <v>0</v>
      </c>
      <c r="BB30" s="22">
        <v>172.96</v>
      </c>
      <c r="BC30" s="22">
        <v>24.44</v>
      </c>
      <c r="BD30" s="22">
        <v>0</v>
      </c>
      <c r="BE30" s="22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L30" s="22">
        <v>0</v>
      </c>
      <c r="BM30" s="22">
        <v>0</v>
      </c>
      <c r="BN30" s="22">
        <v>0</v>
      </c>
      <c r="BO30" s="22">
        <v>0</v>
      </c>
      <c r="BP30" s="22">
        <v>0</v>
      </c>
      <c r="BQ30" s="22">
        <v>0</v>
      </c>
      <c r="BR30" s="22">
        <v>0</v>
      </c>
      <c r="BS30" s="22">
        <v>0</v>
      </c>
      <c r="BT30" s="22">
        <v>0</v>
      </c>
      <c r="BU30" s="22">
        <v>0</v>
      </c>
      <c r="BV30" s="22">
        <v>0</v>
      </c>
      <c r="BW30" s="22">
        <v>0</v>
      </c>
      <c r="BX30" s="22">
        <v>0</v>
      </c>
      <c r="BY30" s="22">
        <v>0</v>
      </c>
      <c r="BZ30" s="22">
        <v>0</v>
      </c>
      <c r="CA30" s="22">
        <v>0</v>
      </c>
      <c r="CB30" s="22">
        <v>198.62</v>
      </c>
      <c r="CD30" s="22">
        <v>13.44</v>
      </c>
      <c r="CF30" s="22">
        <v>0</v>
      </c>
      <c r="CG30" s="22">
        <v>0</v>
      </c>
      <c r="CH30" s="22">
        <v>0</v>
      </c>
      <c r="CI30" s="22">
        <v>0</v>
      </c>
      <c r="CJ30" s="22">
        <v>0</v>
      </c>
      <c r="CK30" s="22">
        <v>0</v>
      </c>
      <c r="CL30" s="22">
        <v>0</v>
      </c>
      <c r="CM30" s="22">
        <v>0</v>
      </c>
      <c r="CN30" s="22">
        <v>0</v>
      </c>
      <c r="CO30" s="22">
        <v>20</v>
      </c>
      <c r="CP30" s="22">
        <v>0</v>
      </c>
    </row>
    <row r="31" spans="1:94" s="20" customFormat="1" x14ac:dyDescent="0.25">
      <c r="A31" s="20" t="str">
        <f>"-"</f>
        <v>-</v>
      </c>
      <c r="B31" s="21" t="s">
        <v>89</v>
      </c>
      <c r="C31" s="20" t="str">
        <f>"50"</f>
        <v>50</v>
      </c>
      <c r="D31" s="20">
        <v>3.3</v>
      </c>
      <c r="E31" s="20">
        <v>0</v>
      </c>
      <c r="F31" s="20">
        <v>0.6</v>
      </c>
      <c r="G31" s="20">
        <v>0.6</v>
      </c>
      <c r="H31" s="20">
        <v>20.85</v>
      </c>
      <c r="I31" s="20">
        <v>96.69</v>
      </c>
      <c r="J31" s="20">
        <v>0.1</v>
      </c>
      <c r="K31" s="20">
        <v>0</v>
      </c>
      <c r="L31" s="20">
        <v>0</v>
      </c>
      <c r="M31" s="20">
        <v>0</v>
      </c>
      <c r="N31" s="20">
        <v>0.6</v>
      </c>
      <c r="O31" s="20">
        <v>16.100000000000001</v>
      </c>
      <c r="P31" s="20">
        <v>4.1500000000000004</v>
      </c>
      <c r="Q31" s="20">
        <v>0</v>
      </c>
      <c r="R31" s="20">
        <v>0</v>
      </c>
      <c r="S31" s="20">
        <v>0.5</v>
      </c>
      <c r="T31" s="20">
        <v>1.25</v>
      </c>
      <c r="U31" s="20">
        <v>305</v>
      </c>
      <c r="V31" s="20">
        <v>122.5</v>
      </c>
      <c r="W31" s="20">
        <v>17.5</v>
      </c>
      <c r="X31" s="20">
        <v>23.5</v>
      </c>
      <c r="Y31" s="20">
        <v>79</v>
      </c>
      <c r="Z31" s="20">
        <v>1.95</v>
      </c>
      <c r="AA31" s="20">
        <v>0</v>
      </c>
      <c r="AB31" s="20">
        <v>2.5</v>
      </c>
      <c r="AC31" s="20">
        <v>0.5</v>
      </c>
      <c r="AD31" s="20">
        <v>0.7</v>
      </c>
      <c r="AE31" s="20">
        <v>0.09</v>
      </c>
      <c r="AF31" s="20">
        <v>0.04</v>
      </c>
      <c r="AG31" s="20">
        <v>0.35</v>
      </c>
      <c r="AH31" s="20">
        <v>1</v>
      </c>
      <c r="AI31" s="20">
        <v>0</v>
      </c>
      <c r="AJ31" s="20">
        <v>0</v>
      </c>
      <c r="AK31" s="20">
        <v>0</v>
      </c>
      <c r="AL31" s="20">
        <v>0</v>
      </c>
      <c r="AM31" s="20">
        <v>213.5</v>
      </c>
      <c r="AN31" s="20">
        <v>111.5</v>
      </c>
      <c r="AO31" s="20">
        <v>46.5</v>
      </c>
      <c r="AP31" s="20">
        <v>99</v>
      </c>
      <c r="AQ31" s="20">
        <v>40</v>
      </c>
      <c r="AR31" s="20">
        <v>185.5</v>
      </c>
      <c r="AS31" s="20">
        <v>148.5</v>
      </c>
      <c r="AT31" s="20">
        <v>145.5</v>
      </c>
      <c r="AU31" s="20">
        <v>232</v>
      </c>
      <c r="AV31" s="20">
        <v>62</v>
      </c>
      <c r="AW31" s="20">
        <v>155</v>
      </c>
      <c r="AX31" s="20">
        <v>764.5</v>
      </c>
      <c r="AY31" s="20">
        <v>0</v>
      </c>
      <c r="AZ31" s="20">
        <v>263</v>
      </c>
      <c r="BA31" s="20">
        <v>145.5</v>
      </c>
      <c r="BB31" s="20">
        <v>90</v>
      </c>
      <c r="BC31" s="20">
        <v>65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7.0000000000000007E-2</v>
      </c>
      <c r="BL31" s="20">
        <v>0</v>
      </c>
      <c r="BM31" s="20">
        <v>0.01</v>
      </c>
      <c r="BN31" s="20">
        <v>0.01</v>
      </c>
      <c r="BO31" s="20">
        <v>0</v>
      </c>
      <c r="BP31" s="20">
        <v>0</v>
      </c>
      <c r="BQ31" s="20">
        <v>0</v>
      </c>
      <c r="BR31" s="20">
        <v>0.01</v>
      </c>
      <c r="BS31" s="20">
        <v>0.06</v>
      </c>
      <c r="BT31" s="20">
        <v>0</v>
      </c>
      <c r="BU31" s="20">
        <v>0</v>
      </c>
      <c r="BV31" s="20">
        <v>0.24</v>
      </c>
      <c r="BW31" s="20">
        <v>0.04</v>
      </c>
      <c r="BX31" s="20">
        <v>0</v>
      </c>
      <c r="BY31" s="20">
        <v>0</v>
      </c>
      <c r="BZ31" s="20">
        <v>0</v>
      </c>
      <c r="CA31" s="20">
        <v>0</v>
      </c>
      <c r="CB31" s="20">
        <v>23.5</v>
      </c>
      <c r="CD31" s="20">
        <v>0.42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  <c r="CO31" s="20">
        <v>0</v>
      </c>
      <c r="CP31" s="20">
        <v>0</v>
      </c>
    </row>
    <row r="32" spans="1:94" s="24" customFormat="1" x14ac:dyDescent="0.25">
      <c r="B32" s="25" t="s">
        <v>91</v>
      </c>
      <c r="D32" s="24">
        <v>21.07</v>
      </c>
      <c r="E32" s="24">
        <v>6.31</v>
      </c>
      <c r="F32" s="24">
        <v>17.440000000000001</v>
      </c>
      <c r="G32" s="24">
        <v>3.28</v>
      </c>
      <c r="H32" s="24">
        <v>135.16999999999999</v>
      </c>
      <c r="I32" s="24">
        <v>764.69</v>
      </c>
      <c r="J32" s="24">
        <v>10.92</v>
      </c>
      <c r="K32" s="24">
        <v>0.28999999999999998</v>
      </c>
      <c r="L32" s="24">
        <v>0</v>
      </c>
      <c r="M32" s="24">
        <v>0</v>
      </c>
      <c r="N32" s="24">
        <v>50.61</v>
      </c>
      <c r="O32" s="24">
        <v>75.930000000000007</v>
      </c>
      <c r="P32" s="24">
        <v>8.6199999999999992</v>
      </c>
      <c r="Q32" s="24">
        <v>0</v>
      </c>
      <c r="R32" s="24">
        <v>0</v>
      </c>
      <c r="S32" s="24">
        <v>0.84</v>
      </c>
      <c r="T32" s="24">
        <v>5.51</v>
      </c>
      <c r="U32" s="24">
        <v>1060.8800000000001</v>
      </c>
      <c r="V32" s="24">
        <v>567.28</v>
      </c>
      <c r="W32" s="24">
        <v>251.92</v>
      </c>
      <c r="X32" s="24">
        <v>99.57</v>
      </c>
      <c r="Y32" s="24">
        <v>388.72</v>
      </c>
      <c r="Z32" s="24">
        <v>4.75</v>
      </c>
      <c r="AA32" s="24">
        <v>63.35</v>
      </c>
      <c r="AB32" s="24">
        <v>59.41</v>
      </c>
      <c r="AC32" s="24">
        <v>118.42</v>
      </c>
      <c r="AD32" s="24">
        <v>1.88</v>
      </c>
      <c r="AE32" s="24">
        <v>0.34</v>
      </c>
      <c r="AF32" s="24">
        <v>0.34</v>
      </c>
      <c r="AG32" s="24">
        <v>1.66</v>
      </c>
      <c r="AH32" s="24">
        <v>6.63</v>
      </c>
      <c r="AI32" s="24">
        <v>0.98</v>
      </c>
      <c r="AJ32" s="24">
        <v>0</v>
      </c>
      <c r="AK32" s="24">
        <v>552.70000000000005</v>
      </c>
      <c r="AL32" s="24">
        <v>527.51</v>
      </c>
      <c r="AM32" s="24">
        <v>1789.76</v>
      </c>
      <c r="AN32" s="24">
        <v>805.27</v>
      </c>
      <c r="AO32" s="24">
        <v>398.19</v>
      </c>
      <c r="AP32" s="24">
        <v>689.52</v>
      </c>
      <c r="AQ32" s="24">
        <v>255.53</v>
      </c>
      <c r="AR32" s="24">
        <v>978.48</v>
      </c>
      <c r="AS32" s="24">
        <v>777.55</v>
      </c>
      <c r="AT32" s="24">
        <v>572.61</v>
      </c>
      <c r="AU32" s="24">
        <v>738.48</v>
      </c>
      <c r="AV32" s="24">
        <v>292.77</v>
      </c>
      <c r="AW32" s="24">
        <v>486.07</v>
      </c>
      <c r="AX32" s="24">
        <v>3405.3</v>
      </c>
      <c r="AY32" s="24">
        <v>0.77</v>
      </c>
      <c r="AZ32" s="24">
        <v>1128.43</v>
      </c>
      <c r="BA32" s="24">
        <v>739.8</v>
      </c>
      <c r="BB32" s="24">
        <v>739.13</v>
      </c>
      <c r="BC32" s="24">
        <v>306.32</v>
      </c>
      <c r="BD32" s="24">
        <v>0.32</v>
      </c>
      <c r="BE32" s="24">
        <v>0.14000000000000001</v>
      </c>
      <c r="BF32" s="24">
        <v>0.08</v>
      </c>
      <c r="BG32" s="24">
        <v>0.18</v>
      </c>
      <c r="BH32" s="24">
        <v>0.2</v>
      </c>
      <c r="BI32" s="24">
        <v>0.94</v>
      </c>
      <c r="BJ32" s="24">
        <v>0</v>
      </c>
      <c r="BK32" s="24">
        <v>2.81</v>
      </c>
      <c r="BL32" s="24">
        <v>0</v>
      </c>
      <c r="BM32" s="24">
        <v>0.83</v>
      </c>
      <c r="BN32" s="24">
        <v>0.02</v>
      </c>
      <c r="BO32" s="24">
        <v>0</v>
      </c>
      <c r="BP32" s="24">
        <v>0</v>
      </c>
      <c r="BQ32" s="24">
        <v>0.18</v>
      </c>
      <c r="BR32" s="24">
        <v>0.28999999999999998</v>
      </c>
      <c r="BS32" s="24">
        <v>2.4</v>
      </c>
      <c r="BT32" s="24">
        <v>0</v>
      </c>
      <c r="BU32" s="24">
        <v>0</v>
      </c>
      <c r="BV32" s="24">
        <v>1.37</v>
      </c>
      <c r="BW32" s="24">
        <v>7.0000000000000007E-2</v>
      </c>
      <c r="BX32" s="24">
        <v>0</v>
      </c>
      <c r="BY32" s="24">
        <v>0</v>
      </c>
      <c r="BZ32" s="24">
        <v>0</v>
      </c>
      <c r="CA32" s="24">
        <v>0</v>
      </c>
      <c r="CB32" s="24">
        <v>429.04</v>
      </c>
      <c r="CC32" s="24">
        <f>$I$32/$I$43*100</f>
        <v>44.535363183152405</v>
      </c>
      <c r="CD32" s="24">
        <v>73.25</v>
      </c>
      <c r="CF32" s="24">
        <v>0</v>
      </c>
      <c r="CG32" s="24">
        <v>0</v>
      </c>
      <c r="CH32" s="24">
        <v>0</v>
      </c>
      <c r="CI32" s="24">
        <v>0</v>
      </c>
      <c r="CJ32" s="24">
        <v>0</v>
      </c>
      <c r="CK32" s="24">
        <v>0</v>
      </c>
      <c r="CL32" s="24">
        <v>0</v>
      </c>
      <c r="CM32" s="24">
        <v>0</v>
      </c>
      <c r="CN32" s="24">
        <v>0</v>
      </c>
      <c r="CO32" s="24">
        <v>44</v>
      </c>
      <c r="CP32" s="24">
        <v>1.67</v>
      </c>
    </row>
    <row r="33" spans="1:94" x14ac:dyDescent="0.25">
      <c r="B33" s="19" t="s">
        <v>92</v>
      </c>
    </row>
    <row r="34" spans="1:94" s="22" customFormat="1" ht="47.25" x14ac:dyDescent="0.25">
      <c r="A34" s="22" t="str">
        <f>"40/1"</f>
        <v>40/1</v>
      </c>
      <c r="B34" s="23" t="s">
        <v>105</v>
      </c>
      <c r="C34" s="22" t="str">
        <f>"100"</f>
        <v>100</v>
      </c>
      <c r="D34" s="22">
        <v>2.6</v>
      </c>
      <c r="E34" s="22">
        <v>1.29</v>
      </c>
      <c r="F34" s="22">
        <v>7.26</v>
      </c>
      <c r="G34" s="22">
        <v>5.96</v>
      </c>
      <c r="H34" s="22">
        <v>8.5399999999999991</v>
      </c>
      <c r="I34" s="22">
        <v>105.09830072000001</v>
      </c>
      <c r="J34" s="22">
        <v>1.52</v>
      </c>
      <c r="K34" s="22">
        <v>3.9</v>
      </c>
      <c r="L34" s="22">
        <v>0.75</v>
      </c>
      <c r="M34" s="22">
        <v>0</v>
      </c>
      <c r="N34" s="22">
        <v>6.39</v>
      </c>
      <c r="O34" s="22">
        <v>0.08</v>
      </c>
      <c r="P34" s="22">
        <v>2.0699999999999998</v>
      </c>
      <c r="Q34" s="22">
        <v>0</v>
      </c>
      <c r="R34" s="22">
        <v>0</v>
      </c>
      <c r="S34" s="22">
        <v>0.19</v>
      </c>
      <c r="T34" s="22">
        <v>1.62</v>
      </c>
      <c r="U34" s="22">
        <v>273.77</v>
      </c>
      <c r="V34" s="22">
        <v>216.51</v>
      </c>
      <c r="W34" s="22">
        <v>81.38</v>
      </c>
      <c r="X34" s="22">
        <v>20.98</v>
      </c>
      <c r="Y34" s="22">
        <v>65.42</v>
      </c>
      <c r="Z34" s="22">
        <v>1.21</v>
      </c>
      <c r="AA34" s="22">
        <v>10.29</v>
      </c>
      <c r="AB34" s="22">
        <v>16.14</v>
      </c>
      <c r="AC34" s="22">
        <v>13.77</v>
      </c>
      <c r="AD34" s="22">
        <v>2.75</v>
      </c>
      <c r="AE34" s="22">
        <v>0.01</v>
      </c>
      <c r="AF34" s="22">
        <v>0.05</v>
      </c>
      <c r="AG34" s="22">
        <v>0.15</v>
      </c>
      <c r="AH34" s="22">
        <v>0.71</v>
      </c>
      <c r="AI34" s="22">
        <v>1.87</v>
      </c>
      <c r="AJ34" s="22">
        <v>0</v>
      </c>
      <c r="AK34" s="22">
        <v>76.930000000000007</v>
      </c>
      <c r="AL34" s="22">
        <v>57.33</v>
      </c>
      <c r="AM34" s="22">
        <v>171.15</v>
      </c>
      <c r="AN34" s="22">
        <v>157.68</v>
      </c>
      <c r="AO34" s="22">
        <v>44.89</v>
      </c>
      <c r="AP34" s="22">
        <v>92.78</v>
      </c>
      <c r="AQ34" s="22">
        <v>45.64</v>
      </c>
      <c r="AR34" s="22">
        <v>104.92</v>
      </c>
      <c r="AS34" s="22">
        <v>72.13</v>
      </c>
      <c r="AT34" s="22">
        <v>106.31</v>
      </c>
      <c r="AU34" s="22">
        <v>362.57</v>
      </c>
      <c r="AV34" s="22">
        <v>46.51</v>
      </c>
      <c r="AW34" s="22">
        <v>58.14</v>
      </c>
      <c r="AX34" s="22">
        <v>492.35</v>
      </c>
      <c r="AY34" s="22">
        <v>0</v>
      </c>
      <c r="AZ34" s="22">
        <v>174.77</v>
      </c>
      <c r="BA34" s="22">
        <v>118.17</v>
      </c>
      <c r="BB34" s="22">
        <v>111.73</v>
      </c>
      <c r="BC34" s="22">
        <v>23.62</v>
      </c>
      <c r="BD34" s="22">
        <v>0</v>
      </c>
      <c r="BE34" s="22">
        <v>0</v>
      </c>
      <c r="BF34" s="22">
        <v>0.02</v>
      </c>
      <c r="BG34" s="22">
        <v>0.05</v>
      </c>
      <c r="BH34" s="22">
        <v>0.06</v>
      </c>
      <c r="BI34" s="22">
        <v>0.16</v>
      </c>
      <c r="BJ34" s="22">
        <v>0.02</v>
      </c>
      <c r="BK34" s="22">
        <v>0.71</v>
      </c>
      <c r="BL34" s="22">
        <v>0</v>
      </c>
      <c r="BM34" s="22">
        <v>0.32</v>
      </c>
      <c r="BN34" s="22">
        <v>0.02</v>
      </c>
      <c r="BO34" s="22">
        <v>0.04</v>
      </c>
      <c r="BP34" s="22">
        <v>0</v>
      </c>
      <c r="BQ34" s="22">
        <v>0.02</v>
      </c>
      <c r="BR34" s="22">
        <v>0.03</v>
      </c>
      <c r="BS34" s="22">
        <v>1.65</v>
      </c>
      <c r="BT34" s="22">
        <v>0</v>
      </c>
      <c r="BU34" s="22">
        <v>0</v>
      </c>
      <c r="BV34" s="22">
        <v>3.5</v>
      </c>
      <c r="BW34" s="22">
        <v>0</v>
      </c>
      <c r="BX34" s="22">
        <v>0</v>
      </c>
      <c r="BY34" s="22">
        <v>0</v>
      </c>
      <c r="BZ34" s="22">
        <v>0</v>
      </c>
      <c r="CA34" s="22">
        <v>0</v>
      </c>
      <c r="CB34" s="22">
        <v>82.63</v>
      </c>
      <c r="CD34" s="22">
        <v>12.98</v>
      </c>
      <c r="CF34" s="22">
        <v>0</v>
      </c>
      <c r="CG34" s="22">
        <v>0</v>
      </c>
      <c r="CH34" s="22">
        <v>0</v>
      </c>
      <c r="CI34" s="22">
        <v>0</v>
      </c>
      <c r="CJ34" s="22">
        <v>0</v>
      </c>
      <c r="CK34" s="22">
        <v>0</v>
      </c>
      <c r="CL34" s="22">
        <v>0</v>
      </c>
      <c r="CM34" s="22">
        <v>0</v>
      </c>
      <c r="CN34" s="22">
        <v>0</v>
      </c>
      <c r="CO34" s="22">
        <v>0</v>
      </c>
      <c r="CP34" s="22">
        <v>0.5</v>
      </c>
    </row>
    <row r="35" spans="1:94" s="22" customFormat="1" ht="31.5" x14ac:dyDescent="0.25">
      <c r="A35" s="22" t="str">
        <f>"6/2"</f>
        <v>6/2</v>
      </c>
      <c r="B35" s="23" t="s">
        <v>106</v>
      </c>
      <c r="C35" s="22" t="str">
        <f>"250"</f>
        <v>250</v>
      </c>
      <c r="D35" s="22">
        <v>1.93</v>
      </c>
      <c r="E35" s="22">
        <v>0</v>
      </c>
      <c r="F35" s="22">
        <v>3.03</v>
      </c>
      <c r="G35" s="22">
        <v>2.69</v>
      </c>
      <c r="H35" s="22">
        <v>10.039999999999999</v>
      </c>
      <c r="I35" s="22">
        <v>71.59747317999998</v>
      </c>
      <c r="J35" s="22">
        <v>0.34</v>
      </c>
      <c r="K35" s="22">
        <v>1.63</v>
      </c>
      <c r="L35" s="22">
        <v>0</v>
      </c>
      <c r="M35" s="22">
        <v>0</v>
      </c>
      <c r="N35" s="22">
        <v>4.54</v>
      </c>
      <c r="O35" s="22">
        <v>3.5</v>
      </c>
      <c r="P35" s="22">
        <v>1.99</v>
      </c>
      <c r="Q35" s="22">
        <v>0</v>
      </c>
      <c r="R35" s="22">
        <v>0</v>
      </c>
      <c r="S35" s="22">
        <v>0.34</v>
      </c>
      <c r="T35" s="22">
        <v>1.46</v>
      </c>
      <c r="U35" s="22">
        <v>208.38</v>
      </c>
      <c r="V35" s="22">
        <v>328.68</v>
      </c>
      <c r="W35" s="22">
        <v>39.71</v>
      </c>
      <c r="X35" s="22">
        <v>19.670000000000002</v>
      </c>
      <c r="Y35" s="22">
        <v>40.81</v>
      </c>
      <c r="Z35" s="22">
        <v>0.68</v>
      </c>
      <c r="AA35" s="22">
        <v>0</v>
      </c>
      <c r="AB35" s="22">
        <v>1454</v>
      </c>
      <c r="AC35" s="22">
        <v>302.63</v>
      </c>
      <c r="AD35" s="22">
        <v>1.26</v>
      </c>
      <c r="AE35" s="22">
        <v>0.04</v>
      </c>
      <c r="AF35" s="22">
        <v>0.04</v>
      </c>
      <c r="AG35" s="22">
        <v>0.74</v>
      </c>
      <c r="AH35" s="22">
        <v>1.22</v>
      </c>
      <c r="AI35" s="22">
        <v>13.85</v>
      </c>
      <c r="AJ35" s="22">
        <v>0</v>
      </c>
      <c r="AK35" s="22">
        <v>0</v>
      </c>
      <c r="AL35" s="22">
        <v>0</v>
      </c>
      <c r="AM35" s="22">
        <v>55.56</v>
      </c>
      <c r="AN35" s="22">
        <v>55.3</v>
      </c>
      <c r="AO35" s="22">
        <v>16.54</v>
      </c>
      <c r="AP35" s="22">
        <v>40.35</v>
      </c>
      <c r="AQ35" s="22">
        <v>11.7</v>
      </c>
      <c r="AR35" s="22">
        <v>46.91</v>
      </c>
      <c r="AS35" s="22">
        <v>62.11</v>
      </c>
      <c r="AT35" s="22">
        <v>93.33</v>
      </c>
      <c r="AU35" s="22">
        <v>136.54</v>
      </c>
      <c r="AV35" s="22">
        <v>21.73</v>
      </c>
      <c r="AW35" s="22">
        <v>41.34</v>
      </c>
      <c r="AX35" s="22">
        <v>246.41</v>
      </c>
      <c r="AY35" s="22">
        <v>0</v>
      </c>
      <c r="AZ35" s="22">
        <v>45.95</v>
      </c>
      <c r="BA35" s="22">
        <v>45.66</v>
      </c>
      <c r="BB35" s="22">
        <v>38.97</v>
      </c>
      <c r="BC35" s="22">
        <v>16.5</v>
      </c>
      <c r="BD35" s="22">
        <v>0</v>
      </c>
      <c r="BE35" s="22">
        <v>0</v>
      </c>
      <c r="BF35" s="22">
        <v>0</v>
      </c>
      <c r="BG35" s="22">
        <v>0</v>
      </c>
      <c r="BH35" s="22">
        <v>0</v>
      </c>
      <c r="BI35" s="22">
        <v>0</v>
      </c>
      <c r="BJ35" s="22">
        <v>0</v>
      </c>
      <c r="BK35" s="22">
        <v>0.15</v>
      </c>
      <c r="BL35" s="22">
        <v>0</v>
      </c>
      <c r="BM35" s="22">
        <v>0.09</v>
      </c>
      <c r="BN35" s="22">
        <v>0.01</v>
      </c>
      <c r="BO35" s="22">
        <v>0.02</v>
      </c>
      <c r="BP35" s="22">
        <v>0</v>
      </c>
      <c r="BQ35" s="22">
        <v>0</v>
      </c>
      <c r="BR35" s="22">
        <v>0</v>
      </c>
      <c r="BS35" s="22">
        <v>0.56000000000000005</v>
      </c>
      <c r="BT35" s="22">
        <v>0</v>
      </c>
      <c r="BU35" s="22">
        <v>0</v>
      </c>
      <c r="BV35" s="22">
        <v>1.5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296.2</v>
      </c>
      <c r="CD35" s="22">
        <v>242.33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2">
        <v>0</v>
      </c>
      <c r="CM35" s="22">
        <v>0</v>
      </c>
      <c r="CN35" s="22">
        <v>0</v>
      </c>
      <c r="CO35" s="22">
        <v>0</v>
      </c>
      <c r="CP35" s="22">
        <v>0.5</v>
      </c>
    </row>
    <row r="36" spans="1:94" s="22" customFormat="1" ht="31.5" x14ac:dyDescent="0.25">
      <c r="A36" s="22" t="str">
        <f>"46/3"</f>
        <v>46/3</v>
      </c>
      <c r="B36" s="23" t="s">
        <v>107</v>
      </c>
      <c r="C36" s="22" t="str">
        <f>"180"</f>
        <v>180</v>
      </c>
      <c r="D36" s="22">
        <v>6.36</v>
      </c>
      <c r="E36" s="22">
        <v>0.04</v>
      </c>
      <c r="F36" s="22">
        <v>3.57</v>
      </c>
      <c r="G36" s="22">
        <v>0.8</v>
      </c>
      <c r="H36" s="22">
        <v>40.93</v>
      </c>
      <c r="I36" s="22">
        <v>220.7282094</v>
      </c>
      <c r="J36" s="22">
        <v>2.2400000000000002</v>
      </c>
      <c r="K36" s="22">
        <v>0.1</v>
      </c>
      <c r="L36" s="22">
        <v>0</v>
      </c>
      <c r="M36" s="22">
        <v>0</v>
      </c>
      <c r="N36" s="22">
        <v>1.17</v>
      </c>
      <c r="O36" s="22">
        <v>37.700000000000003</v>
      </c>
      <c r="P36" s="22">
        <v>2.06</v>
      </c>
      <c r="Q36" s="22">
        <v>0</v>
      </c>
      <c r="R36" s="22">
        <v>0</v>
      </c>
      <c r="S36" s="22">
        <v>0</v>
      </c>
      <c r="T36" s="22">
        <v>0.82</v>
      </c>
      <c r="U36" s="22">
        <v>176.71</v>
      </c>
      <c r="V36" s="22">
        <v>67.47</v>
      </c>
      <c r="W36" s="22">
        <v>12.64</v>
      </c>
      <c r="X36" s="22">
        <v>8.61</v>
      </c>
      <c r="Y36" s="22">
        <v>47.79</v>
      </c>
      <c r="Z36" s="22">
        <v>0.87</v>
      </c>
      <c r="AA36" s="22">
        <v>10.8</v>
      </c>
      <c r="AB36" s="22">
        <v>10.8</v>
      </c>
      <c r="AC36" s="22">
        <v>20.25</v>
      </c>
      <c r="AD36" s="22">
        <v>0.96</v>
      </c>
      <c r="AE36" s="22">
        <v>0.08</v>
      </c>
      <c r="AF36" s="22">
        <v>0.02</v>
      </c>
      <c r="AG36" s="22">
        <v>0.59</v>
      </c>
      <c r="AH36" s="22">
        <v>1.78</v>
      </c>
      <c r="AI36" s="22">
        <v>0</v>
      </c>
      <c r="AJ36" s="22">
        <v>0</v>
      </c>
      <c r="AK36" s="22">
        <v>1.78</v>
      </c>
      <c r="AL36" s="22">
        <v>1.73</v>
      </c>
      <c r="AM36" s="22">
        <v>472.07</v>
      </c>
      <c r="AN36" s="22">
        <v>147.44999999999999</v>
      </c>
      <c r="AO36" s="22">
        <v>89.89</v>
      </c>
      <c r="AP36" s="22">
        <v>182.63</v>
      </c>
      <c r="AQ36" s="22">
        <v>59.92</v>
      </c>
      <c r="AR36" s="22">
        <v>292.87</v>
      </c>
      <c r="AS36" s="22">
        <v>193.67</v>
      </c>
      <c r="AT36" s="22">
        <v>233.51</v>
      </c>
      <c r="AU36" s="22">
        <v>200.31</v>
      </c>
      <c r="AV36" s="22">
        <v>117.69</v>
      </c>
      <c r="AW36" s="22">
        <v>204.66</v>
      </c>
      <c r="AX36" s="22">
        <v>1797.43</v>
      </c>
      <c r="AY36" s="22">
        <v>0</v>
      </c>
      <c r="AZ36" s="22">
        <v>566.38</v>
      </c>
      <c r="BA36" s="22">
        <v>293.38</v>
      </c>
      <c r="BB36" s="22">
        <v>147.32</v>
      </c>
      <c r="BC36" s="22">
        <v>116.63</v>
      </c>
      <c r="BD36" s="22">
        <v>0.11</v>
      </c>
      <c r="BE36" s="22">
        <v>0.05</v>
      </c>
      <c r="BF36" s="22">
        <v>0.03</v>
      </c>
      <c r="BG36" s="22">
        <v>0.06</v>
      </c>
      <c r="BH36" s="22">
        <v>7.0000000000000007E-2</v>
      </c>
      <c r="BI36" s="22">
        <v>0.31</v>
      </c>
      <c r="BJ36" s="22">
        <v>0</v>
      </c>
      <c r="BK36" s="22">
        <v>0.97</v>
      </c>
      <c r="BL36" s="22">
        <v>0</v>
      </c>
      <c r="BM36" s="22">
        <v>0.28000000000000003</v>
      </c>
      <c r="BN36" s="22">
        <v>0</v>
      </c>
      <c r="BO36" s="22">
        <v>0</v>
      </c>
      <c r="BP36" s="22">
        <v>0</v>
      </c>
      <c r="BQ36" s="22">
        <v>0.06</v>
      </c>
      <c r="BR36" s="22">
        <v>0.1</v>
      </c>
      <c r="BS36" s="22">
        <v>0.72</v>
      </c>
      <c r="BT36" s="22">
        <v>0</v>
      </c>
      <c r="BU36" s="22">
        <v>0</v>
      </c>
      <c r="BV36" s="22">
        <v>0.28999999999999998</v>
      </c>
      <c r="BW36" s="22">
        <v>0.01</v>
      </c>
      <c r="BX36" s="22">
        <v>0</v>
      </c>
      <c r="BY36" s="22">
        <v>0</v>
      </c>
      <c r="BZ36" s="22">
        <v>0</v>
      </c>
      <c r="CA36" s="22">
        <v>0</v>
      </c>
      <c r="CB36" s="22">
        <v>9.08</v>
      </c>
      <c r="CD36" s="22">
        <v>12.6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2">
        <v>0</v>
      </c>
      <c r="CM36" s="22">
        <v>0</v>
      </c>
      <c r="CN36" s="22">
        <v>0</v>
      </c>
      <c r="CO36" s="22">
        <v>0</v>
      </c>
      <c r="CP36" s="22">
        <v>0.45</v>
      </c>
    </row>
    <row r="37" spans="1:94" s="22" customFormat="1" ht="31.5" x14ac:dyDescent="0.25">
      <c r="A37" s="22" t="str">
        <f>"11/8"</f>
        <v>11/8</v>
      </c>
      <c r="B37" s="23" t="s">
        <v>108</v>
      </c>
      <c r="C37" s="22" t="str">
        <f>"120"</f>
        <v>120</v>
      </c>
      <c r="D37" s="22">
        <v>19.73</v>
      </c>
      <c r="E37" s="22">
        <v>1.72</v>
      </c>
      <c r="F37" s="22">
        <v>7.38</v>
      </c>
      <c r="G37" s="22">
        <v>0</v>
      </c>
      <c r="H37" s="22">
        <v>6.8</v>
      </c>
      <c r="I37" s="22">
        <v>172.26970509999998</v>
      </c>
      <c r="J37" s="22">
        <v>2.14</v>
      </c>
      <c r="K37" s="22">
        <v>0.04</v>
      </c>
      <c r="L37" s="22">
        <v>0</v>
      </c>
      <c r="M37" s="22">
        <v>0</v>
      </c>
      <c r="N37" s="22">
        <v>2.5099999999999998</v>
      </c>
      <c r="O37" s="22">
        <v>4.0999999999999996</v>
      </c>
      <c r="P37" s="22">
        <v>0.18</v>
      </c>
      <c r="Q37" s="22">
        <v>0</v>
      </c>
      <c r="R37" s="22">
        <v>0</v>
      </c>
      <c r="S37" s="22">
        <v>0.06</v>
      </c>
      <c r="T37" s="22">
        <v>0.98</v>
      </c>
      <c r="U37" s="22">
        <v>210.59</v>
      </c>
      <c r="V37" s="22">
        <v>81.569999999999993</v>
      </c>
      <c r="W37" s="22">
        <v>65.02</v>
      </c>
      <c r="X37" s="22">
        <v>8.07</v>
      </c>
      <c r="Y37" s="22">
        <v>51.27</v>
      </c>
      <c r="Z37" s="22">
        <v>0.13</v>
      </c>
      <c r="AA37" s="22">
        <v>12</v>
      </c>
      <c r="AB37" s="22">
        <v>8.16</v>
      </c>
      <c r="AC37" s="22">
        <v>22.2</v>
      </c>
      <c r="AD37" s="22">
        <v>0.02</v>
      </c>
      <c r="AE37" s="22">
        <v>0.01</v>
      </c>
      <c r="AF37" s="22">
        <v>0.06</v>
      </c>
      <c r="AG37" s="22">
        <v>0.04</v>
      </c>
      <c r="AH37" s="22">
        <v>0.48</v>
      </c>
      <c r="AI37" s="22">
        <v>0.11</v>
      </c>
      <c r="AJ37" s="22">
        <v>0</v>
      </c>
      <c r="AK37" s="22">
        <v>90.87</v>
      </c>
      <c r="AL37" s="22">
        <v>89.74</v>
      </c>
      <c r="AM37" s="22">
        <v>153.94999999999999</v>
      </c>
      <c r="AN37" s="22">
        <v>123.53</v>
      </c>
      <c r="AO37" s="22">
        <v>41.21</v>
      </c>
      <c r="AP37" s="22">
        <v>72.72</v>
      </c>
      <c r="AQ37" s="22">
        <v>24.56</v>
      </c>
      <c r="AR37" s="22">
        <v>81.47</v>
      </c>
      <c r="AS37" s="22">
        <v>0.66</v>
      </c>
      <c r="AT37" s="22">
        <v>0.48</v>
      </c>
      <c r="AU37" s="22">
        <v>1.05</v>
      </c>
      <c r="AV37" s="22">
        <v>0.64</v>
      </c>
      <c r="AW37" s="22">
        <v>0.44</v>
      </c>
      <c r="AX37" s="22">
        <v>2.62</v>
      </c>
      <c r="AY37" s="22">
        <v>0</v>
      </c>
      <c r="AZ37" s="22">
        <v>0.88</v>
      </c>
      <c r="BA37" s="22">
        <v>0.99</v>
      </c>
      <c r="BB37" s="22">
        <v>102.47</v>
      </c>
      <c r="BC37" s="22">
        <v>14.55</v>
      </c>
      <c r="BD37" s="22">
        <v>0.04</v>
      </c>
      <c r="BE37" s="22">
        <v>0.02</v>
      </c>
      <c r="BF37" s="22">
        <v>0.01</v>
      </c>
      <c r="BG37" s="22">
        <v>0.02</v>
      </c>
      <c r="BH37" s="22">
        <v>0.03</v>
      </c>
      <c r="BI37" s="22">
        <v>0.13</v>
      </c>
      <c r="BJ37" s="22">
        <v>0</v>
      </c>
      <c r="BK37" s="22">
        <v>0.35</v>
      </c>
      <c r="BL37" s="22">
        <v>0</v>
      </c>
      <c r="BM37" s="22">
        <v>0.11</v>
      </c>
      <c r="BN37" s="22">
        <v>0</v>
      </c>
      <c r="BO37" s="22">
        <v>0</v>
      </c>
      <c r="BP37" s="22">
        <v>0</v>
      </c>
      <c r="BQ37" s="22">
        <v>0.02</v>
      </c>
      <c r="BR37" s="22">
        <v>0.04</v>
      </c>
      <c r="BS37" s="22">
        <v>0.28999999999999998</v>
      </c>
      <c r="BT37" s="22">
        <v>0</v>
      </c>
      <c r="BU37" s="22">
        <v>0</v>
      </c>
      <c r="BV37" s="22">
        <v>0.02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54.38</v>
      </c>
      <c r="CD37" s="22">
        <v>13.36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2">
        <v>0</v>
      </c>
      <c r="CM37" s="22">
        <v>0</v>
      </c>
      <c r="CN37" s="22">
        <v>0</v>
      </c>
      <c r="CO37" s="22">
        <v>0</v>
      </c>
      <c r="CP37" s="22">
        <v>0.5</v>
      </c>
    </row>
    <row r="38" spans="1:94" s="22" customFormat="1" x14ac:dyDescent="0.25">
      <c r="A38" s="22" t="str">
        <f>"37/10"</f>
        <v>37/10</v>
      </c>
      <c r="B38" s="23" t="s">
        <v>109</v>
      </c>
      <c r="C38" s="22" t="str">
        <f>"200"</f>
        <v>200</v>
      </c>
      <c r="D38" s="22">
        <v>0.24</v>
      </c>
      <c r="E38" s="22">
        <v>0</v>
      </c>
      <c r="F38" s="22">
        <v>0.1</v>
      </c>
      <c r="G38" s="22">
        <v>0.1</v>
      </c>
      <c r="H38" s="22">
        <v>14.6</v>
      </c>
      <c r="I38" s="22">
        <v>55.735010000000003</v>
      </c>
      <c r="J38" s="22">
        <v>0.02</v>
      </c>
      <c r="K38" s="22">
        <v>0</v>
      </c>
      <c r="L38" s="22">
        <v>0</v>
      </c>
      <c r="M38" s="22">
        <v>0</v>
      </c>
      <c r="N38" s="22">
        <v>12.63</v>
      </c>
      <c r="O38" s="22">
        <v>0.43</v>
      </c>
      <c r="P38" s="22">
        <v>1.54</v>
      </c>
      <c r="Q38" s="22">
        <v>0</v>
      </c>
      <c r="R38" s="22">
        <v>0</v>
      </c>
      <c r="S38" s="22">
        <v>0.35</v>
      </c>
      <c r="T38" s="22">
        <v>0.34</v>
      </c>
      <c r="U38" s="22">
        <v>0.84</v>
      </c>
      <c r="V38" s="22">
        <v>3.71</v>
      </c>
      <c r="W38" s="22">
        <v>4.37</v>
      </c>
      <c r="X38" s="22">
        <v>1.1399999999999999</v>
      </c>
      <c r="Y38" s="22">
        <v>1.1200000000000001</v>
      </c>
      <c r="Z38" s="22">
        <v>0.22</v>
      </c>
      <c r="AA38" s="22">
        <v>0</v>
      </c>
      <c r="AB38" s="22">
        <v>351</v>
      </c>
      <c r="AC38" s="22">
        <v>65.099999999999994</v>
      </c>
      <c r="AD38" s="22">
        <v>0.26</v>
      </c>
      <c r="AE38" s="22">
        <v>0.01</v>
      </c>
      <c r="AF38" s="22">
        <v>0.02</v>
      </c>
      <c r="AG38" s="22">
        <v>0.08</v>
      </c>
      <c r="AH38" s="22">
        <v>0.11</v>
      </c>
      <c r="AI38" s="22">
        <v>39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E38" s="22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L38" s="22">
        <v>0</v>
      </c>
      <c r="BM38" s="22">
        <v>0</v>
      </c>
      <c r="BN38" s="22">
        <v>0</v>
      </c>
      <c r="BO38" s="22">
        <v>0</v>
      </c>
      <c r="BP38" s="22">
        <v>0</v>
      </c>
      <c r="BQ38" s="22">
        <v>0</v>
      </c>
      <c r="BR38" s="22">
        <v>0</v>
      </c>
      <c r="BS38" s="22">
        <v>0</v>
      </c>
      <c r="BT38" s="22">
        <v>0</v>
      </c>
      <c r="BU38" s="22">
        <v>0</v>
      </c>
      <c r="BV38" s="22">
        <v>0</v>
      </c>
      <c r="BW38" s="22">
        <v>0</v>
      </c>
      <c r="BX38" s="22">
        <v>0</v>
      </c>
      <c r="BY38" s="22">
        <v>0</v>
      </c>
      <c r="BZ38" s="22">
        <v>0</v>
      </c>
      <c r="CA38" s="22">
        <v>0</v>
      </c>
      <c r="CB38" s="22">
        <v>239.01</v>
      </c>
      <c r="CD38" s="22">
        <v>58.5</v>
      </c>
      <c r="CF38" s="22">
        <v>0</v>
      </c>
      <c r="CG38" s="22">
        <v>0</v>
      </c>
      <c r="CH38" s="22">
        <v>0</v>
      </c>
      <c r="CI38" s="22">
        <v>0</v>
      </c>
      <c r="CJ38" s="22">
        <v>0</v>
      </c>
      <c r="CK38" s="22">
        <v>0</v>
      </c>
      <c r="CL38" s="22">
        <v>0</v>
      </c>
      <c r="CM38" s="22">
        <v>0</v>
      </c>
      <c r="CN38" s="22">
        <v>0</v>
      </c>
      <c r="CO38" s="22">
        <v>10</v>
      </c>
      <c r="CP38" s="22">
        <v>0</v>
      </c>
    </row>
    <row r="39" spans="1:94" s="22" customFormat="1" x14ac:dyDescent="0.25">
      <c r="A39" s="22" t="str">
        <f>"-"</f>
        <v>-</v>
      </c>
      <c r="B39" s="23" t="s">
        <v>88</v>
      </c>
      <c r="C39" s="22" t="str">
        <f>"60"</f>
        <v>60</v>
      </c>
      <c r="D39" s="22">
        <v>3.97</v>
      </c>
      <c r="E39" s="22">
        <v>0</v>
      </c>
      <c r="F39" s="22">
        <v>0.39</v>
      </c>
      <c r="G39" s="22">
        <v>0.39</v>
      </c>
      <c r="H39" s="22">
        <v>28.14</v>
      </c>
      <c r="I39" s="22">
        <v>134.34059999999999</v>
      </c>
      <c r="J39" s="22">
        <v>0</v>
      </c>
      <c r="K39" s="22">
        <v>0</v>
      </c>
      <c r="L39" s="22">
        <v>0</v>
      </c>
      <c r="M39" s="22">
        <v>0</v>
      </c>
      <c r="N39" s="22">
        <v>0.66</v>
      </c>
      <c r="O39" s="22">
        <v>27.36</v>
      </c>
      <c r="P39" s="22">
        <v>0.12</v>
      </c>
      <c r="Q39" s="22">
        <v>0</v>
      </c>
      <c r="R39" s="22">
        <v>0</v>
      </c>
      <c r="S39" s="22">
        <v>0</v>
      </c>
      <c r="T39" s="22">
        <v>1.08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305.37</v>
      </c>
      <c r="AN39" s="22">
        <v>101.27</v>
      </c>
      <c r="AO39" s="22">
        <v>60.03</v>
      </c>
      <c r="AP39" s="22">
        <v>120.06</v>
      </c>
      <c r="AQ39" s="22">
        <v>45.41</v>
      </c>
      <c r="AR39" s="22">
        <v>217.15</v>
      </c>
      <c r="AS39" s="22">
        <v>134.68</v>
      </c>
      <c r="AT39" s="22">
        <v>187.92</v>
      </c>
      <c r="AU39" s="22">
        <v>155.03</v>
      </c>
      <c r="AV39" s="22">
        <v>81.430000000000007</v>
      </c>
      <c r="AW39" s="22">
        <v>144.07</v>
      </c>
      <c r="AX39" s="22">
        <v>1204.78</v>
      </c>
      <c r="AY39" s="22">
        <v>0</v>
      </c>
      <c r="AZ39" s="22">
        <v>392.54</v>
      </c>
      <c r="BA39" s="22">
        <v>170.69</v>
      </c>
      <c r="BB39" s="22">
        <v>113.27</v>
      </c>
      <c r="BC39" s="22">
        <v>89.78</v>
      </c>
      <c r="BD39" s="22">
        <v>0</v>
      </c>
      <c r="BE39" s="22">
        <v>0</v>
      </c>
      <c r="BF39" s="22">
        <v>0</v>
      </c>
      <c r="BG39" s="22">
        <v>0</v>
      </c>
      <c r="BH39" s="22">
        <v>0</v>
      </c>
      <c r="BI39" s="22">
        <v>0</v>
      </c>
      <c r="BJ39" s="22">
        <v>0</v>
      </c>
      <c r="BK39" s="22">
        <v>0.05</v>
      </c>
      <c r="BL39" s="22">
        <v>0</v>
      </c>
      <c r="BM39" s="22">
        <v>0</v>
      </c>
      <c r="BN39" s="22">
        <v>0</v>
      </c>
      <c r="BO39" s="22">
        <v>0</v>
      </c>
      <c r="BP39" s="22">
        <v>0</v>
      </c>
      <c r="BQ39" s="22">
        <v>0</v>
      </c>
      <c r="BR39" s="22">
        <v>0</v>
      </c>
      <c r="BS39" s="22">
        <v>0.04</v>
      </c>
      <c r="BT39" s="22">
        <v>0</v>
      </c>
      <c r="BU39" s="22">
        <v>0</v>
      </c>
      <c r="BV39" s="22">
        <v>0.17</v>
      </c>
      <c r="BW39" s="22">
        <v>0.01</v>
      </c>
      <c r="BX39" s="22">
        <v>0</v>
      </c>
      <c r="BY39" s="22">
        <v>0</v>
      </c>
      <c r="BZ39" s="22">
        <v>0</v>
      </c>
      <c r="CA39" s="22">
        <v>0</v>
      </c>
      <c r="CB39" s="22">
        <v>23.46</v>
      </c>
      <c r="CD39" s="22">
        <v>0</v>
      </c>
      <c r="CF39" s="22">
        <v>0</v>
      </c>
      <c r="CG39" s="22">
        <v>0</v>
      </c>
      <c r="CH39" s="22">
        <v>0</v>
      </c>
      <c r="CI39" s="22">
        <v>0</v>
      </c>
      <c r="CJ39" s="22">
        <v>0</v>
      </c>
      <c r="CK39" s="22">
        <v>0</v>
      </c>
      <c r="CL39" s="22">
        <v>0</v>
      </c>
      <c r="CM39" s="22">
        <v>0</v>
      </c>
      <c r="CN39" s="22">
        <v>0</v>
      </c>
      <c r="CO39" s="22">
        <v>0</v>
      </c>
      <c r="CP39" s="22">
        <v>0</v>
      </c>
    </row>
    <row r="40" spans="1:94" s="22" customFormat="1" x14ac:dyDescent="0.25">
      <c r="A40" s="22" t="str">
        <f>"-"</f>
        <v>-</v>
      </c>
      <c r="B40" s="23" t="s">
        <v>89</v>
      </c>
      <c r="C40" s="22" t="str">
        <f>"50"</f>
        <v>50</v>
      </c>
      <c r="D40" s="22">
        <v>3.3</v>
      </c>
      <c r="E40" s="22">
        <v>0</v>
      </c>
      <c r="F40" s="22">
        <v>0.6</v>
      </c>
      <c r="G40" s="22">
        <v>0.6</v>
      </c>
      <c r="H40" s="22">
        <v>20.85</v>
      </c>
      <c r="I40" s="22">
        <v>96.69</v>
      </c>
      <c r="J40" s="22">
        <v>0.1</v>
      </c>
      <c r="K40" s="22">
        <v>0</v>
      </c>
      <c r="L40" s="22">
        <v>0</v>
      </c>
      <c r="M40" s="22">
        <v>0</v>
      </c>
      <c r="N40" s="22">
        <v>0.6</v>
      </c>
      <c r="O40" s="22">
        <v>16.100000000000001</v>
      </c>
      <c r="P40" s="22">
        <v>4.1500000000000004</v>
      </c>
      <c r="Q40" s="22">
        <v>0</v>
      </c>
      <c r="R40" s="22">
        <v>0</v>
      </c>
      <c r="S40" s="22">
        <v>0.5</v>
      </c>
      <c r="T40" s="22">
        <v>1.25</v>
      </c>
      <c r="U40" s="22">
        <v>305</v>
      </c>
      <c r="V40" s="22">
        <v>122.5</v>
      </c>
      <c r="W40" s="22">
        <v>17.5</v>
      </c>
      <c r="X40" s="22">
        <v>23.5</v>
      </c>
      <c r="Y40" s="22">
        <v>79</v>
      </c>
      <c r="Z40" s="22">
        <v>1.95</v>
      </c>
      <c r="AA40" s="22">
        <v>0</v>
      </c>
      <c r="AB40" s="22">
        <v>2.5</v>
      </c>
      <c r="AC40" s="22">
        <v>0.5</v>
      </c>
      <c r="AD40" s="22">
        <v>0.7</v>
      </c>
      <c r="AE40" s="22">
        <v>0.09</v>
      </c>
      <c r="AF40" s="22">
        <v>0.04</v>
      </c>
      <c r="AG40" s="22">
        <v>0.35</v>
      </c>
      <c r="AH40" s="22">
        <v>1</v>
      </c>
      <c r="AI40" s="22">
        <v>0</v>
      </c>
      <c r="AJ40" s="22">
        <v>0</v>
      </c>
      <c r="AK40" s="22">
        <v>0</v>
      </c>
      <c r="AL40" s="22">
        <v>0</v>
      </c>
      <c r="AM40" s="22">
        <v>213.5</v>
      </c>
      <c r="AN40" s="22">
        <v>111.5</v>
      </c>
      <c r="AO40" s="22">
        <v>46.5</v>
      </c>
      <c r="AP40" s="22">
        <v>99</v>
      </c>
      <c r="AQ40" s="22">
        <v>40</v>
      </c>
      <c r="AR40" s="22">
        <v>185.5</v>
      </c>
      <c r="AS40" s="22">
        <v>148.5</v>
      </c>
      <c r="AT40" s="22">
        <v>145.5</v>
      </c>
      <c r="AU40" s="22">
        <v>232</v>
      </c>
      <c r="AV40" s="22">
        <v>62</v>
      </c>
      <c r="AW40" s="22">
        <v>155</v>
      </c>
      <c r="AX40" s="22">
        <v>764.5</v>
      </c>
      <c r="AY40" s="22">
        <v>0</v>
      </c>
      <c r="AZ40" s="22">
        <v>263</v>
      </c>
      <c r="BA40" s="22">
        <v>145.5</v>
      </c>
      <c r="BB40" s="22">
        <v>90</v>
      </c>
      <c r="BC40" s="22">
        <v>65</v>
      </c>
      <c r="BD40" s="22">
        <v>0</v>
      </c>
      <c r="BE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7.0000000000000007E-2</v>
      </c>
      <c r="BL40" s="22">
        <v>0</v>
      </c>
      <c r="BM40" s="22">
        <v>0.01</v>
      </c>
      <c r="BN40" s="22">
        <v>0.01</v>
      </c>
      <c r="BO40" s="22">
        <v>0</v>
      </c>
      <c r="BP40" s="22">
        <v>0</v>
      </c>
      <c r="BQ40" s="22">
        <v>0</v>
      </c>
      <c r="BR40" s="22">
        <v>0.01</v>
      </c>
      <c r="BS40" s="22">
        <v>0.06</v>
      </c>
      <c r="BT40" s="22">
        <v>0</v>
      </c>
      <c r="BU40" s="22">
        <v>0</v>
      </c>
      <c r="BV40" s="22">
        <v>0.24</v>
      </c>
      <c r="BW40" s="22">
        <v>0.04</v>
      </c>
      <c r="BX40" s="22">
        <v>0</v>
      </c>
      <c r="BY40" s="22">
        <v>0</v>
      </c>
      <c r="BZ40" s="22">
        <v>0</v>
      </c>
      <c r="CA40" s="22">
        <v>0</v>
      </c>
      <c r="CB40" s="22">
        <v>23.5</v>
      </c>
      <c r="CD40" s="22">
        <v>0.42</v>
      </c>
      <c r="CF40" s="22">
        <v>0</v>
      </c>
      <c r="CG40" s="22">
        <v>0</v>
      </c>
      <c r="CH40" s="22">
        <v>0</v>
      </c>
      <c r="CI40" s="22">
        <v>0</v>
      </c>
      <c r="CJ40" s="22">
        <v>0</v>
      </c>
      <c r="CK40" s="22">
        <v>0</v>
      </c>
      <c r="CL40" s="22">
        <v>0</v>
      </c>
      <c r="CM40" s="22">
        <v>0</v>
      </c>
      <c r="CN40" s="22">
        <v>0</v>
      </c>
      <c r="CO40" s="22">
        <v>0</v>
      </c>
      <c r="CP40" s="22">
        <v>0</v>
      </c>
    </row>
    <row r="41" spans="1:94" s="20" customFormat="1" x14ac:dyDescent="0.25">
      <c r="A41" s="20" t="str">
        <f>"-"</f>
        <v>-</v>
      </c>
      <c r="B41" s="21" t="s">
        <v>110</v>
      </c>
      <c r="C41" s="20" t="str">
        <f>"197"</f>
        <v>197</v>
      </c>
      <c r="D41" s="20">
        <v>0.79</v>
      </c>
      <c r="E41" s="20">
        <v>0</v>
      </c>
      <c r="F41" s="20">
        <v>0.79</v>
      </c>
      <c r="G41" s="20">
        <v>0.79</v>
      </c>
      <c r="H41" s="20">
        <v>22.85</v>
      </c>
      <c r="I41" s="20">
        <v>95.899599999999992</v>
      </c>
      <c r="J41" s="20">
        <v>0.2</v>
      </c>
      <c r="K41" s="20">
        <v>0</v>
      </c>
      <c r="L41" s="20">
        <v>0</v>
      </c>
      <c r="M41" s="20">
        <v>0</v>
      </c>
      <c r="N41" s="20">
        <v>17.73</v>
      </c>
      <c r="O41" s="20">
        <v>1.58</v>
      </c>
      <c r="P41" s="20">
        <v>3.55</v>
      </c>
      <c r="Q41" s="20">
        <v>0</v>
      </c>
      <c r="R41" s="20">
        <v>0</v>
      </c>
      <c r="S41" s="20">
        <v>1.58</v>
      </c>
      <c r="T41" s="20">
        <v>0.99</v>
      </c>
      <c r="U41" s="20">
        <v>51.22</v>
      </c>
      <c r="V41" s="20">
        <v>547.66</v>
      </c>
      <c r="W41" s="20">
        <v>31.52</v>
      </c>
      <c r="X41" s="20">
        <v>17.73</v>
      </c>
      <c r="Y41" s="20">
        <v>21.67</v>
      </c>
      <c r="Z41" s="20">
        <v>4.33</v>
      </c>
      <c r="AA41" s="20">
        <v>0</v>
      </c>
      <c r="AB41" s="20">
        <v>59.1</v>
      </c>
      <c r="AC41" s="20">
        <v>9.85</v>
      </c>
      <c r="AD41" s="20">
        <v>0.39</v>
      </c>
      <c r="AE41" s="20">
        <v>0.06</v>
      </c>
      <c r="AF41" s="20">
        <v>0.04</v>
      </c>
      <c r="AG41" s="20">
        <v>0.59</v>
      </c>
      <c r="AH41" s="20">
        <v>0.79</v>
      </c>
      <c r="AI41" s="20">
        <v>19.7</v>
      </c>
      <c r="AJ41" s="20">
        <v>0</v>
      </c>
      <c r="AK41" s="20">
        <v>0</v>
      </c>
      <c r="AL41" s="20">
        <v>0</v>
      </c>
      <c r="AM41" s="20">
        <v>37.43</v>
      </c>
      <c r="AN41" s="20">
        <v>35.46</v>
      </c>
      <c r="AO41" s="20">
        <v>5.91</v>
      </c>
      <c r="AP41" s="20">
        <v>21.67</v>
      </c>
      <c r="AQ41" s="20">
        <v>5.91</v>
      </c>
      <c r="AR41" s="20">
        <v>17.73</v>
      </c>
      <c r="AS41" s="20">
        <v>33.49</v>
      </c>
      <c r="AT41" s="20">
        <v>19.7</v>
      </c>
      <c r="AU41" s="20">
        <v>153.66</v>
      </c>
      <c r="AV41" s="20">
        <v>13.79</v>
      </c>
      <c r="AW41" s="20">
        <v>27.58</v>
      </c>
      <c r="AX41" s="20">
        <v>82.74</v>
      </c>
      <c r="AY41" s="20">
        <v>0</v>
      </c>
      <c r="AZ41" s="20">
        <v>25.61</v>
      </c>
      <c r="BA41" s="20">
        <v>31.52</v>
      </c>
      <c r="BB41" s="20">
        <v>11.82</v>
      </c>
      <c r="BC41" s="20">
        <v>9.85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0</v>
      </c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170.01</v>
      </c>
      <c r="CD41" s="20">
        <v>9.85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</v>
      </c>
    </row>
    <row r="42" spans="1:94" s="24" customFormat="1" x14ac:dyDescent="0.25">
      <c r="B42" s="25" t="s">
        <v>99</v>
      </c>
      <c r="D42" s="24">
        <v>38.909999999999997</v>
      </c>
      <c r="E42" s="24">
        <v>3.05</v>
      </c>
      <c r="F42" s="24">
        <v>23.13</v>
      </c>
      <c r="G42" s="24">
        <v>11.33</v>
      </c>
      <c r="H42" s="24">
        <v>152.75</v>
      </c>
      <c r="I42" s="24">
        <v>952.36</v>
      </c>
      <c r="J42" s="24">
        <v>6.55</v>
      </c>
      <c r="K42" s="24">
        <v>5.67</v>
      </c>
      <c r="L42" s="24">
        <v>0.75</v>
      </c>
      <c r="M42" s="24">
        <v>0</v>
      </c>
      <c r="N42" s="24">
        <v>46.24</v>
      </c>
      <c r="O42" s="24">
        <v>90.86</v>
      </c>
      <c r="P42" s="24">
        <v>15.65</v>
      </c>
      <c r="Q42" s="24">
        <v>0</v>
      </c>
      <c r="R42" s="24">
        <v>0</v>
      </c>
      <c r="S42" s="24">
        <v>3.01</v>
      </c>
      <c r="T42" s="24">
        <v>8.5299999999999994</v>
      </c>
      <c r="U42" s="24">
        <v>1226.5</v>
      </c>
      <c r="V42" s="24">
        <v>1368.11</v>
      </c>
      <c r="W42" s="24">
        <v>252.14</v>
      </c>
      <c r="X42" s="24">
        <v>99.71</v>
      </c>
      <c r="Y42" s="24">
        <v>307.08</v>
      </c>
      <c r="Z42" s="24">
        <v>9.39</v>
      </c>
      <c r="AA42" s="24">
        <v>33.090000000000003</v>
      </c>
      <c r="AB42" s="24">
        <v>1901.7</v>
      </c>
      <c r="AC42" s="24">
        <v>434.3</v>
      </c>
      <c r="AD42" s="24">
        <v>6.35</v>
      </c>
      <c r="AE42" s="24">
        <v>0.3</v>
      </c>
      <c r="AF42" s="24">
        <v>0.27</v>
      </c>
      <c r="AG42" s="24">
        <v>2.54</v>
      </c>
      <c r="AH42" s="24">
        <v>6.09</v>
      </c>
      <c r="AI42" s="24">
        <v>74.53</v>
      </c>
      <c r="AJ42" s="24">
        <v>0</v>
      </c>
      <c r="AK42" s="24">
        <v>169.58</v>
      </c>
      <c r="AL42" s="24">
        <v>148.81</v>
      </c>
      <c r="AM42" s="24">
        <v>1409.02</v>
      </c>
      <c r="AN42" s="24">
        <v>732.19</v>
      </c>
      <c r="AO42" s="24">
        <v>304.97000000000003</v>
      </c>
      <c r="AP42" s="24">
        <v>629.21</v>
      </c>
      <c r="AQ42" s="24">
        <v>233.15</v>
      </c>
      <c r="AR42" s="24">
        <v>946.54</v>
      </c>
      <c r="AS42" s="24">
        <v>645.24</v>
      </c>
      <c r="AT42" s="24">
        <v>786.75</v>
      </c>
      <c r="AU42" s="24">
        <v>1241.1600000000001</v>
      </c>
      <c r="AV42" s="24">
        <v>343.79</v>
      </c>
      <c r="AW42" s="24">
        <v>631.24</v>
      </c>
      <c r="AX42" s="24">
        <v>4590.82</v>
      </c>
      <c r="AY42" s="24">
        <v>0</v>
      </c>
      <c r="AZ42" s="24">
        <v>1469.13</v>
      </c>
      <c r="BA42" s="24">
        <v>805.92</v>
      </c>
      <c r="BB42" s="24">
        <v>615.58000000000004</v>
      </c>
      <c r="BC42" s="24">
        <v>335.94</v>
      </c>
      <c r="BD42" s="24">
        <v>0.15</v>
      </c>
      <c r="BE42" s="24">
        <v>7.0000000000000007E-2</v>
      </c>
      <c r="BF42" s="24">
        <v>0.06</v>
      </c>
      <c r="BG42" s="24">
        <v>0.14000000000000001</v>
      </c>
      <c r="BH42" s="24">
        <v>0.16</v>
      </c>
      <c r="BI42" s="24">
        <v>0.6</v>
      </c>
      <c r="BJ42" s="24">
        <v>0.02</v>
      </c>
      <c r="BK42" s="24">
        <v>2.2999999999999998</v>
      </c>
      <c r="BL42" s="24">
        <v>0</v>
      </c>
      <c r="BM42" s="24">
        <v>0.8</v>
      </c>
      <c r="BN42" s="24">
        <v>0.04</v>
      </c>
      <c r="BO42" s="24">
        <v>0.06</v>
      </c>
      <c r="BP42" s="24">
        <v>0</v>
      </c>
      <c r="BQ42" s="24">
        <v>0.11</v>
      </c>
      <c r="BR42" s="24">
        <v>0.18</v>
      </c>
      <c r="BS42" s="24">
        <v>3.31</v>
      </c>
      <c r="BT42" s="24">
        <v>0</v>
      </c>
      <c r="BU42" s="24">
        <v>0</v>
      </c>
      <c r="BV42" s="24">
        <v>5.72</v>
      </c>
      <c r="BW42" s="24">
        <v>0.06</v>
      </c>
      <c r="BX42" s="24">
        <v>0</v>
      </c>
      <c r="BY42" s="24">
        <v>0</v>
      </c>
      <c r="BZ42" s="24">
        <v>0</v>
      </c>
      <c r="CA42" s="24">
        <v>0</v>
      </c>
      <c r="CB42" s="24">
        <v>898.27</v>
      </c>
      <c r="CC42" s="24">
        <f>$I$42/$I$43*100</f>
        <v>55.465219214462103</v>
      </c>
      <c r="CD42" s="24">
        <v>350.04</v>
      </c>
      <c r="CF42" s="24">
        <v>0</v>
      </c>
      <c r="CG42" s="24">
        <v>0</v>
      </c>
      <c r="CH42" s="24">
        <v>0</v>
      </c>
      <c r="CI42" s="24">
        <v>0</v>
      </c>
      <c r="CJ42" s="24">
        <v>0</v>
      </c>
      <c r="CK42" s="24">
        <v>0</v>
      </c>
      <c r="CL42" s="24">
        <v>0</v>
      </c>
      <c r="CM42" s="24">
        <v>0</v>
      </c>
      <c r="CN42" s="24">
        <v>0</v>
      </c>
      <c r="CO42" s="24">
        <v>10</v>
      </c>
      <c r="CP42" s="24">
        <v>1.95</v>
      </c>
    </row>
    <row r="43" spans="1:94" s="24" customFormat="1" x14ac:dyDescent="0.25">
      <c r="B43" s="25" t="s">
        <v>100</v>
      </c>
      <c r="D43" s="24">
        <v>59.98</v>
      </c>
      <c r="E43" s="24">
        <v>9.35</v>
      </c>
      <c r="F43" s="24">
        <v>40.57</v>
      </c>
      <c r="G43" s="24">
        <v>14.61</v>
      </c>
      <c r="H43" s="24">
        <v>287.91000000000003</v>
      </c>
      <c r="I43" s="24">
        <v>1717.04</v>
      </c>
      <c r="J43" s="24">
        <v>17.47</v>
      </c>
      <c r="K43" s="24">
        <v>5.96</v>
      </c>
      <c r="L43" s="24">
        <v>0.75</v>
      </c>
      <c r="M43" s="24">
        <v>0</v>
      </c>
      <c r="N43" s="24">
        <v>96.85</v>
      </c>
      <c r="O43" s="24">
        <v>166.79</v>
      </c>
      <c r="P43" s="24">
        <v>24.28</v>
      </c>
      <c r="Q43" s="24">
        <v>0</v>
      </c>
      <c r="R43" s="24">
        <v>0</v>
      </c>
      <c r="S43" s="24">
        <v>3.85</v>
      </c>
      <c r="T43" s="24">
        <v>14.04</v>
      </c>
      <c r="U43" s="24">
        <v>2287.38</v>
      </c>
      <c r="V43" s="24">
        <v>1935.39</v>
      </c>
      <c r="W43" s="24">
        <v>504.05</v>
      </c>
      <c r="X43" s="24">
        <v>199.27</v>
      </c>
      <c r="Y43" s="24">
        <v>695.8</v>
      </c>
      <c r="Z43" s="24">
        <v>14.13</v>
      </c>
      <c r="AA43" s="24">
        <v>96.44</v>
      </c>
      <c r="AB43" s="24">
        <v>1961.1</v>
      </c>
      <c r="AC43" s="24">
        <v>552.72</v>
      </c>
      <c r="AD43" s="24">
        <v>8.23</v>
      </c>
      <c r="AE43" s="24">
        <v>0.65</v>
      </c>
      <c r="AF43" s="24">
        <v>0.61</v>
      </c>
      <c r="AG43" s="24">
        <v>4.2</v>
      </c>
      <c r="AH43" s="24">
        <v>12.72</v>
      </c>
      <c r="AI43" s="24">
        <v>75.510000000000005</v>
      </c>
      <c r="AJ43" s="24">
        <v>0</v>
      </c>
      <c r="AK43" s="24">
        <v>722.28</v>
      </c>
      <c r="AL43" s="24">
        <v>676.32</v>
      </c>
      <c r="AM43" s="24">
        <v>3198.79</v>
      </c>
      <c r="AN43" s="24">
        <v>1537.46</v>
      </c>
      <c r="AO43" s="24">
        <v>703.16</v>
      </c>
      <c r="AP43" s="24">
        <v>1318.74</v>
      </c>
      <c r="AQ43" s="24">
        <v>488.68</v>
      </c>
      <c r="AR43" s="24">
        <v>1925.03</v>
      </c>
      <c r="AS43" s="24">
        <v>1422.79</v>
      </c>
      <c r="AT43" s="24">
        <v>1359.37</v>
      </c>
      <c r="AU43" s="24">
        <v>1979.64</v>
      </c>
      <c r="AV43" s="24">
        <v>636.55999999999995</v>
      </c>
      <c r="AW43" s="24">
        <v>1117.31</v>
      </c>
      <c r="AX43" s="24">
        <v>7996.12</v>
      </c>
      <c r="AY43" s="24">
        <v>0.77</v>
      </c>
      <c r="AZ43" s="24">
        <v>2597.56</v>
      </c>
      <c r="BA43" s="24">
        <v>1545.71</v>
      </c>
      <c r="BB43" s="24">
        <v>1354.72</v>
      </c>
      <c r="BC43" s="24">
        <v>642.26</v>
      </c>
      <c r="BD43" s="24">
        <v>0.46</v>
      </c>
      <c r="BE43" s="24">
        <v>0.22</v>
      </c>
      <c r="BF43" s="24">
        <v>0.13</v>
      </c>
      <c r="BG43" s="24">
        <v>0.31</v>
      </c>
      <c r="BH43" s="24">
        <v>0.36</v>
      </c>
      <c r="BI43" s="24">
        <v>1.54</v>
      </c>
      <c r="BJ43" s="24">
        <v>0.02</v>
      </c>
      <c r="BK43" s="24">
        <v>5.1100000000000003</v>
      </c>
      <c r="BL43" s="24">
        <v>0</v>
      </c>
      <c r="BM43" s="24">
        <v>1.63</v>
      </c>
      <c r="BN43" s="24">
        <v>0.06</v>
      </c>
      <c r="BO43" s="24">
        <v>0.06</v>
      </c>
      <c r="BP43" s="24">
        <v>0</v>
      </c>
      <c r="BQ43" s="24">
        <v>0.28999999999999998</v>
      </c>
      <c r="BR43" s="24">
        <v>0.46</v>
      </c>
      <c r="BS43" s="24">
        <v>5.71</v>
      </c>
      <c r="BT43" s="24">
        <v>0</v>
      </c>
      <c r="BU43" s="24">
        <v>0</v>
      </c>
      <c r="BV43" s="24">
        <v>7.09</v>
      </c>
      <c r="BW43" s="24">
        <v>0.13</v>
      </c>
      <c r="BX43" s="24">
        <v>0</v>
      </c>
      <c r="BY43" s="24">
        <v>0</v>
      </c>
      <c r="BZ43" s="24">
        <v>0</v>
      </c>
      <c r="CA43" s="24">
        <v>0</v>
      </c>
      <c r="CB43" s="24">
        <v>1327.31</v>
      </c>
      <c r="CD43" s="24">
        <v>423.29</v>
      </c>
      <c r="CF43" s="24">
        <v>0</v>
      </c>
      <c r="CG43" s="24">
        <v>0</v>
      </c>
      <c r="CH43" s="24">
        <v>0</v>
      </c>
      <c r="CI43" s="24">
        <v>0</v>
      </c>
      <c r="CJ43" s="24">
        <v>0</v>
      </c>
      <c r="CK43" s="24">
        <v>0</v>
      </c>
      <c r="CL43" s="24">
        <v>0</v>
      </c>
      <c r="CM43" s="24">
        <v>0</v>
      </c>
      <c r="CN43" s="24">
        <v>0</v>
      </c>
      <c r="CO43" s="24">
        <v>54</v>
      </c>
      <c r="CP43" s="24">
        <v>3.62</v>
      </c>
    </row>
    <row r="44" spans="1:94" x14ac:dyDescent="0.25">
      <c r="B44" s="19" t="s">
        <v>111</v>
      </c>
    </row>
    <row r="45" spans="1:94" x14ac:dyDescent="0.25">
      <c r="B45" s="19" t="s">
        <v>84</v>
      </c>
    </row>
    <row r="46" spans="1:94" s="22" customFormat="1" ht="47.25" x14ac:dyDescent="0.25">
      <c r="A46" s="22" t="str">
        <f>"8/4"</f>
        <v>8/4</v>
      </c>
      <c r="B46" s="23" t="s">
        <v>112</v>
      </c>
      <c r="C46" s="22" t="str">
        <f>"200"</f>
        <v>200</v>
      </c>
      <c r="D46" s="22">
        <v>6.38</v>
      </c>
      <c r="E46" s="22">
        <v>2.36</v>
      </c>
      <c r="F46" s="22">
        <v>7.41</v>
      </c>
      <c r="G46" s="22">
        <v>2.23</v>
      </c>
      <c r="H46" s="22">
        <v>29.16</v>
      </c>
      <c r="I46" s="22">
        <v>205.60567799999995</v>
      </c>
      <c r="J46" s="22">
        <v>4.46</v>
      </c>
      <c r="K46" s="22">
        <v>0.11</v>
      </c>
      <c r="L46" s="22">
        <v>0</v>
      </c>
      <c r="M46" s="22">
        <v>0</v>
      </c>
      <c r="N46" s="22">
        <v>7.51</v>
      </c>
      <c r="O46" s="22">
        <v>19.690000000000001</v>
      </c>
      <c r="P46" s="22">
        <v>1.97</v>
      </c>
      <c r="Q46" s="22">
        <v>0</v>
      </c>
      <c r="R46" s="22">
        <v>0</v>
      </c>
      <c r="S46" s="22">
        <v>0.08</v>
      </c>
      <c r="T46" s="22">
        <v>1.75</v>
      </c>
      <c r="U46" s="22">
        <v>241.54</v>
      </c>
      <c r="V46" s="22">
        <v>208.79</v>
      </c>
      <c r="W46" s="22">
        <v>103.73</v>
      </c>
      <c r="X46" s="22">
        <v>50.24</v>
      </c>
      <c r="Y46" s="22">
        <v>167</v>
      </c>
      <c r="Z46" s="22">
        <v>1.23</v>
      </c>
      <c r="AA46" s="22">
        <v>21.6</v>
      </c>
      <c r="AB46" s="22">
        <v>18.399999999999999</v>
      </c>
      <c r="AC46" s="22">
        <v>40.1</v>
      </c>
      <c r="AD46" s="22">
        <v>0.63</v>
      </c>
      <c r="AE46" s="22">
        <v>0.14000000000000001</v>
      </c>
      <c r="AF46" s="22">
        <v>0.13</v>
      </c>
      <c r="AG46" s="22">
        <v>0.36</v>
      </c>
      <c r="AH46" s="22">
        <v>2.31</v>
      </c>
      <c r="AI46" s="22">
        <v>0.42</v>
      </c>
      <c r="AJ46" s="22">
        <v>0</v>
      </c>
      <c r="AK46" s="22">
        <v>124.55</v>
      </c>
      <c r="AL46" s="22">
        <v>123</v>
      </c>
      <c r="AM46" s="22">
        <v>426.01</v>
      </c>
      <c r="AN46" s="22">
        <v>311.19</v>
      </c>
      <c r="AO46" s="22">
        <v>97.73</v>
      </c>
      <c r="AP46" s="22">
        <v>228.56</v>
      </c>
      <c r="AQ46" s="22">
        <v>100.35</v>
      </c>
      <c r="AR46" s="22">
        <v>293.49</v>
      </c>
      <c r="AS46" s="22">
        <v>166.15</v>
      </c>
      <c r="AT46" s="22">
        <v>250.28</v>
      </c>
      <c r="AU46" s="22">
        <v>312.64999999999998</v>
      </c>
      <c r="AV46" s="22">
        <v>84.21</v>
      </c>
      <c r="AW46" s="22">
        <v>345.96</v>
      </c>
      <c r="AX46" s="22">
        <v>665.88</v>
      </c>
      <c r="AY46" s="22">
        <v>0</v>
      </c>
      <c r="AZ46" s="22">
        <v>219.17</v>
      </c>
      <c r="BA46" s="22">
        <v>176.48</v>
      </c>
      <c r="BB46" s="22">
        <v>290.25</v>
      </c>
      <c r="BC46" s="22">
        <v>115.45</v>
      </c>
      <c r="BD46" s="22">
        <v>0.12</v>
      </c>
      <c r="BE46" s="22">
        <v>0.05</v>
      </c>
      <c r="BF46" s="22">
        <v>0.03</v>
      </c>
      <c r="BG46" s="22">
        <v>7.0000000000000007E-2</v>
      </c>
      <c r="BH46" s="22">
        <v>0.08</v>
      </c>
      <c r="BI46" s="22">
        <v>0.36</v>
      </c>
      <c r="BJ46" s="22">
        <v>0</v>
      </c>
      <c r="BK46" s="22">
        <v>1.39</v>
      </c>
      <c r="BL46" s="22">
        <v>0</v>
      </c>
      <c r="BM46" s="22">
        <v>0.32</v>
      </c>
      <c r="BN46" s="22">
        <v>0</v>
      </c>
      <c r="BO46" s="22">
        <v>0</v>
      </c>
      <c r="BP46" s="22">
        <v>0</v>
      </c>
      <c r="BQ46" s="22">
        <v>7.0000000000000007E-2</v>
      </c>
      <c r="BR46" s="22">
        <v>0.1</v>
      </c>
      <c r="BS46" s="22">
        <v>1.47</v>
      </c>
      <c r="BT46" s="22">
        <v>0</v>
      </c>
      <c r="BU46" s="22">
        <v>0</v>
      </c>
      <c r="BV46" s="22">
        <v>0.87</v>
      </c>
      <c r="BW46" s="22">
        <v>0.02</v>
      </c>
      <c r="BX46" s="22">
        <v>0</v>
      </c>
      <c r="BY46" s="22">
        <v>0</v>
      </c>
      <c r="BZ46" s="22">
        <v>0</v>
      </c>
      <c r="CA46" s="22">
        <v>0</v>
      </c>
      <c r="CB46" s="22">
        <v>176.3</v>
      </c>
      <c r="CD46" s="22">
        <v>24.67</v>
      </c>
      <c r="CF46" s="22">
        <v>0</v>
      </c>
      <c r="CG46" s="22">
        <v>0</v>
      </c>
      <c r="CH46" s="22">
        <v>0</v>
      </c>
      <c r="CI46" s="22">
        <v>0</v>
      </c>
      <c r="CJ46" s="22">
        <v>0</v>
      </c>
      <c r="CK46" s="22">
        <v>0</v>
      </c>
      <c r="CL46" s="22">
        <v>0</v>
      </c>
      <c r="CM46" s="22">
        <v>0</v>
      </c>
      <c r="CN46" s="22">
        <v>0</v>
      </c>
      <c r="CO46" s="22">
        <v>4</v>
      </c>
      <c r="CP46" s="22">
        <v>0.5</v>
      </c>
    </row>
    <row r="47" spans="1:94" s="22" customFormat="1" x14ac:dyDescent="0.25">
      <c r="A47" s="22" t="str">
        <f>"1/13"</f>
        <v>1/13</v>
      </c>
      <c r="B47" s="23" t="s">
        <v>113</v>
      </c>
      <c r="C47" s="22" t="str">
        <f>"60"</f>
        <v>60</v>
      </c>
      <c r="D47" s="22">
        <v>3.54</v>
      </c>
      <c r="E47" s="22">
        <v>0.12</v>
      </c>
      <c r="F47" s="22">
        <v>11.28</v>
      </c>
      <c r="G47" s="22">
        <v>0.41</v>
      </c>
      <c r="H47" s="22">
        <v>21.3</v>
      </c>
      <c r="I47" s="22">
        <v>202.61399999999998</v>
      </c>
      <c r="J47" s="22">
        <v>7.07</v>
      </c>
      <c r="K47" s="22">
        <v>0.33</v>
      </c>
      <c r="L47" s="22">
        <v>0</v>
      </c>
      <c r="M47" s="22">
        <v>0</v>
      </c>
      <c r="N47" s="22">
        <v>0.69</v>
      </c>
      <c r="O47" s="22">
        <v>20.52</v>
      </c>
      <c r="P47" s="22">
        <v>0.09</v>
      </c>
      <c r="Q47" s="22">
        <v>0</v>
      </c>
      <c r="R47" s="22">
        <v>0</v>
      </c>
      <c r="S47" s="22">
        <v>0</v>
      </c>
      <c r="T47" s="22">
        <v>1.02</v>
      </c>
      <c r="U47" s="22">
        <v>2.25</v>
      </c>
      <c r="V47" s="22">
        <v>4.5</v>
      </c>
      <c r="W47" s="22">
        <v>3.6</v>
      </c>
      <c r="X47" s="22">
        <v>0</v>
      </c>
      <c r="Y47" s="22">
        <v>4.5</v>
      </c>
      <c r="Z47" s="22">
        <v>0.03</v>
      </c>
      <c r="AA47" s="22">
        <v>60</v>
      </c>
      <c r="AB47" s="22">
        <v>45</v>
      </c>
      <c r="AC47" s="22">
        <v>67.5</v>
      </c>
      <c r="AD47" s="22">
        <v>0.15</v>
      </c>
      <c r="AE47" s="22">
        <v>0</v>
      </c>
      <c r="AF47" s="22">
        <v>0.02</v>
      </c>
      <c r="AG47" s="22">
        <v>0.02</v>
      </c>
      <c r="AH47" s="22">
        <v>0.03</v>
      </c>
      <c r="AI47" s="22">
        <v>0</v>
      </c>
      <c r="AJ47" s="22">
        <v>0</v>
      </c>
      <c r="AK47" s="22">
        <v>171.45</v>
      </c>
      <c r="AL47" s="22">
        <v>178.05</v>
      </c>
      <c r="AM47" s="22">
        <v>274.64999999999998</v>
      </c>
      <c r="AN47" s="22">
        <v>94.05</v>
      </c>
      <c r="AO47" s="22">
        <v>54.3</v>
      </c>
      <c r="AP47" s="22">
        <v>110.55</v>
      </c>
      <c r="AQ47" s="22">
        <v>45.6</v>
      </c>
      <c r="AR47" s="22">
        <v>193.5</v>
      </c>
      <c r="AS47" s="22">
        <v>121.5</v>
      </c>
      <c r="AT47" s="22">
        <v>165.9</v>
      </c>
      <c r="AU47" s="22">
        <v>142.19999999999999</v>
      </c>
      <c r="AV47" s="22">
        <v>75.45</v>
      </c>
      <c r="AW47" s="22">
        <v>127.8</v>
      </c>
      <c r="AX47" s="22">
        <v>1059.9000000000001</v>
      </c>
      <c r="AY47" s="22">
        <v>0</v>
      </c>
      <c r="AZ47" s="22">
        <v>345.6</v>
      </c>
      <c r="BA47" s="22">
        <v>155.25</v>
      </c>
      <c r="BB47" s="22">
        <v>103.95</v>
      </c>
      <c r="BC47" s="22">
        <v>78.900000000000006</v>
      </c>
      <c r="BD47" s="22">
        <v>0.4</v>
      </c>
      <c r="BE47" s="22">
        <v>0.18</v>
      </c>
      <c r="BF47" s="22">
        <v>0.1</v>
      </c>
      <c r="BG47" s="22">
        <v>0.23</v>
      </c>
      <c r="BH47" s="22">
        <v>0.26</v>
      </c>
      <c r="BI47" s="22">
        <v>1.19</v>
      </c>
      <c r="BJ47" s="22">
        <v>0</v>
      </c>
      <c r="BK47" s="22">
        <v>3.36</v>
      </c>
      <c r="BL47" s="22">
        <v>0</v>
      </c>
      <c r="BM47" s="22">
        <v>1.03</v>
      </c>
      <c r="BN47" s="22">
        <v>0</v>
      </c>
      <c r="BO47" s="22">
        <v>0</v>
      </c>
      <c r="BP47" s="22">
        <v>0</v>
      </c>
      <c r="BQ47" s="22">
        <v>0.23</v>
      </c>
      <c r="BR47" s="22">
        <v>0.35</v>
      </c>
      <c r="BS47" s="22">
        <v>2.74</v>
      </c>
      <c r="BT47" s="22">
        <v>0</v>
      </c>
      <c r="BU47" s="22">
        <v>0</v>
      </c>
      <c r="BV47" s="22">
        <v>0.31</v>
      </c>
      <c r="BW47" s="22">
        <v>0.02</v>
      </c>
      <c r="BX47" s="22">
        <v>0</v>
      </c>
      <c r="BY47" s="22">
        <v>0</v>
      </c>
      <c r="BZ47" s="22">
        <v>0</v>
      </c>
      <c r="CA47" s="22">
        <v>0</v>
      </c>
      <c r="CB47" s="22">
        <v>21.35</v>
      </c>
      <c r="CD47" s="22">
        <v>67.5</v>
      </c>
      <c r="CF47" s="22">
        <v>0</v>
      </c>
      <c r="CG47" s="22">
        <v>0</v>
      </c>
      <c r="CH47" s="22">
        <v>0</v>
      </c>
      <c r="CI47" s="22">
        <v>0</v>
      </c>
      <c r="CJ47" s="22">
        <v>0</v>
      </c>
      <c r="CK47" s="22">
        <v>0</v>
      </c>
      <c r="CL47" s="22">
        <v>0</v>
      </c>
      <c r="CM47" s="22">
        <v>0</v>
      </c>
      <c r="CN47" s="22">
        <v>0</v>
      </c>
      <c r="CO47" s="22">
        <v>0</v>
      </c>
      <c r="CP47" s="22">
        <v>0</v>
      </c>
    </row>
    <row r="48" spans="1:94" s="22" customFormat="1" x14ac:dyDescent="0.25">
      <c r="A48" s="22" t="str">
        <f>"30/10"</f>
        <v>30/10</v>
      </c>
      <c r="B48" s="23" t="s">
        <v>114</v>
      </c>
      <c r="C48" s="22" t="str">
        <f>"200"</f>
        <v>200</v>
      </c>
      <c r="D48" s="22">
        <v>2.92</v>
      </c>
      <c r="E48" s="22">
        <v>2.84</v>
      </c>
      <c r="F48" s="22">
        <v>3.16</v>
      </c>
      <c r="G48" s="22">
        <v>0.02</v>
      </c>
      <c r="H48" s="22">
        <v>14.44</v>
      </c>
      <c r="I48" s="22">
        <v>95.197032000000007</v>
      </c>
      <c r="J48" s="22">
        <v>2</v>
      </c>
      <c r="K48" s="22">
        <v>0</v>
      </c>
      <c r="L48" s="22">
        <v>0</v>
      </c>
      <c r="M48" s="22">
        <v>0</v>
      </c>
      <c r="N48" s="22">
        <v>14.4</v>
      </c>
      <c r="O48" s="22">
        <v>0</v>
      </c>
      <c r="P48" s="22">
        <v>0.04</v>
      </c>
      <c r="Q48" s="22">
        <v>0</v>
      </c>
      <c r="R48" s="22">
        <v>0</v>
      </c>
      <c r="S48" s="22">
        <v>0.1</v>
      </c>
      <c r="T48" s="22">
        <v>0.73</v>
      </c>
      <c r="U48" s="22">
        <v>49.6</v>
      </c>
      <c r="V48" s="22">
        <v>144.84</v>
      </c>
      <c r="W48" s="22">
        <v>116.69</v>
      </c>
      <c r="X48" s="22">
        <v>13.3</v>
      </c>
      <c r="Y48" s="22">
        <v>83.7</v>
      </c>
      <c r="Z48" s="22">
        <v>0.13</v>
      </c>
      <c r="AA48" s="22">
        <v>20</v>
      </c>
      <c r="AB48" s="22">
        <v>9</v>
      </c>
      <c r="AC48" s="22">
        <v>22</v>
      </c>
      <c r="AD48" s="22">
        <v>0</v>
      </c>
      <c r="AE48" s="22">
        <v>0.03</v>
      </c>
      <c r="AF48" s="22">
        <v>0.14000000000000001</v>
      </c>
      <c r="AG48" s="22">
        <v>0.09</v>
      </c>
      <c r="AH48" s="22">
        <v>0.8</v>
      </c>
      <c r="AI48" s="22">
        <v>0.52</v>
      </c>
      <c r="AJ48" s="22">
        <v>0</v>
      </c>
      <c r="AK48" s="22">
        <v>159.74</v>
      </c>
      <c r="AL48" s="22">
        <v>157.78</v>
      </c>
      <c r="AM48" s="22">
        <v>270.48</v>
      </c>
      <c r="AN48" s="22">
        <v>217.56</v>
      </c>
      <c r="AO48" s="22">
        <v>72.52</v>
      </c>
      <c r="AP48" s="22">
        <v>127.4</v>
      </c>
      <c r="AQ48" s="22">
        <v>42.14</v>
      </c>
      <c r="AR48" s="22">
        <v>143.08000000000001</v>
      </c>
      <c r="AS48" s="22">
        <v>0</v>
      </c>
      <c r="AT48" s="22">
        <v>0</v>
      </c>
      <c r="AU48" s="22">
        <v>0</v>
      </c>
      <c r="AV48" s="22">
        <v>0</v>
      </c>
      <c r="AW48" s="22">
        <v>0</v>
      </c>
      <c r="AX48" s="22">
        <v>0</v>
      </c>
      <c r="AY48" s="22">
        <v>0</v>
      </c>
      <c r="AZ48" s="22">
        <v>0</v>
      </c>
      <c r="BA48" s="22">
        <v>0</v>
      </c>
      <c r="BB48" s="22">
        <v>180.32</v>
      </c>
      <c r="BC48" s="22">
        <v>25.48</v>
      </c>
      <c r="BD48" s="22">
        <v>0</v>
      </c>
      <c r="BE48" s="22">
        <v>0</v>
      </c>
      <c r="BF48" s="22">
        <v>0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188.44</v>
      </c>
      <c r="CD48" s="22">
        <v>21.5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2">
        <v>0</v>
      </c>
      <c r="CM48" s="22">
        <v>0</v>
      </c>
      <c r="CN48" s="22">
        <v>0</v>
      </c>
      <c r="CO48" s="22">
        <v>10</v>
      </c>
      <c r="CP48" s="22">
        <v>0</v>
      </c>
    </row>
    <row r="49" spans="1:94" s="22" customFormat="1" x14ac:dyDescent="0.25">
      <c r="A49" s="22" t="str">
        <f>"-"</f>
        <v>-</v>
      </c>
      <c r="B49" s="23" t="s">
        <v>88</v>
      </c>
      <c r="C49" s="22" t="str">
        <f>"60"</f>
        <v>60</v>
      </c>
      <c r="D49" s="22">
        <v>3.97</v>
      </c>
      <c r="E49" s="22">
        <v>0</v>
      </c>
      <c r="F49" s="22">
        <v>0.39</v>
      </c>
      <c r="G49" s="22">
        <v>0.39</v>
      </c>
      <c r="H49" s="22">
        <v>28.14</v>
      </c>
      <c r="I49" s="22">
        <v>134.34059999999999</v>
      </c>
      <c r="J49" s="22">
        <v>0</v>
      </c>
      <c r="K49" s="22">
        <v>0</v>
      </c>
      <c r="L49" s="22">
        <v>0</v>
      </c>
      <c r="M49" s="22">
        <v>0</v>
      </c>
      <c r="N49" s="22">
        <v>0.66</v>
      </c>
      <c r="O49" s="22">
        <v>27.36</v>
      </c>
      <c r="P49" s="22">
        <v>0.12</v>
      </c>
      <c r="Q49" s="22">
        <v>0</v>
      </c>
      <c r="R49" s="22">
        <v>0</v>
      </c>
      <c r="S49" s="22">
        <v>0</v>
      </c>
      <c r="T49" s="22">
        <v>1.08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305.37</v>
      </c>
      <c r="AN49" s="22">
        <v>101.27</v>
      </c>
      <c r="AO49" s="22">
        <v>60.03</v>
      </c>
      <c r="AP49" s="22">
        <v>120.06</v>
      </c>
      <c r="AQ49" s="22">
        <v>45.41</v>
      </c>
      <c r="AR49" s="22">
        <v>217.15</v>
      </c>
      <c r="AS49" s="22">
        <v>134.68</v>
      </c>
      <c r="AT49" s="22">
        <v>187.92</v>
      </c>
      <c r="AU49" s="22">
        <v>155.03</v>
      </c>
      <c r="AV49" s="22">
        <v>81.430000000000007</v>
      </c>
      <c r="AW49" s="22">
        <v>144.07</v>
      </c>
      <c r="AX49" s="22">
        <v>1204.78</v>
      </c>
      <c r="AY49" s="22">
        <v>0</v>
      </c>
      <c r="AZ49" s="22">
        <v>392.54</v>
      </c>
      <c r="BA49" s="22">
        <v>170.69</v>
      </c>
      <c r="BB49" s="22">
        <v>113.27</v>
      </c>
      <c r="BC49" s="22">
        <v>89.78</v>
      </c>
      <c r="BD49" s="22">
        <v>0</v>
      </c>
      <c r="BE49" s="22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0</v>
      </c>
      <c r="BK49" s="22">
        <v>0.05</v>
      </c>
      <c r="BL49" s="22">
        <v>0</v>
      </c>
      <c r="BM49" s="22">
        <v>0</v>
      </c>
      <c r="BN49" s="22">
        <v>0</v>
      </c>
      <c r="BO49" s="22">
        <v>0</v>
      </c>
      <c r="BP49" s="22">
        <v>0</v>
      </c>
      <c r="BQ49" s="22">
        <v>0</v>
      </c>
      <c r="BR49" s="22">
        <v>0</v>
      </c>
      <c r="BS49" s="22">
        <v>0.04</v>
      </c>
      <c r="BT49" s="22">
        <v>0</v>
      </c>
      <c r="BU49" s="22">
        <v>0</v>
      </c>
      <c r="BV49" s="22">
        <v>0.17</v>
      </c>
      <c r="BW49" s="22">
        <v>0.01</v>
      </c>
      <c r="BX49" s="22">
        <v>0</v>
      </c>
      <c r="BY49" s="22">
        <v>0</v>
      </c>
      <c r="BZ49" s="22">
        <v>0</v>
      </c>
      <c r="CA49" s="22">
        <v>0</v>
      </c>
      <c r="CB49" s="22">
        <v>23.46</v>
      </c>
      <c r="CD49" s="22">
        <v>0</v>
      </c>
      <c r="CF49" s="22">
        <v>0</v>
      </c>
      <c r="CG49" s="22">
        <v>0</v>
      </c>
      <c r="CH49" s="22">
        <v>0</v>
      </c>
      <c r="CI49" s="22">
        <v>0</v>
      </c>
      <c r="CJ49" s="22">
        <v>0</v>
      </c>
      <c r="CK49" s="22">
        <v>0</v>
      </c>
      <c r="CL49" s="22">
        <v>0</v>
      </c>
      <c r="CM49" s="22">
        <v>0</v>
      </c>
      <c r="CN49" s="22">
        <v>0</v>
      </c>
      <c r="CO49" s="22">
        <v>0</v>
      </c>
      <c r="CP49" s="22">
        <v>0</v>
      </c>
    </row>
    <row r="50" spans="1:94" s="20" customFormat="1" x14ac:dyDescent="0.25">
      <c r="A50" s="20" t="str">
        <f>""</f>
        <v/>
      </c>
      <c r="B50" s="21" t="s">
        <v>115</v>
      </c>
      <c r="C50" s="20" t="str">
        <f>"100"</f>
        <v>100</v>
      </c>
      <c r="D50" s="20">
        <v>0.03</v>
      </c>
      <c r="E50" s="20">
        <v>0</v>
      </c>
      <c r="F50" s="20">
        <v>0.02</v>
      </c>
      <c r="G50" s="20">
        <v>0</v>
      </c>
      <c r="H50" s="20">
        <v>0</v>
      </c>
      <c r="I50" s="20">
        <v>0.30369041000000002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0</v>
      </c>
      <c r="CD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  <c r="CO50" s="20">
        <v>0</v>
      </c>
      <c r="CP50" s="20">
        <v>0</v>
      </c>
    </row>
    <row r="51" spans="1:94" s="24" customFormat="1" x14ac:dyDescent="0.25">
      <c r="B51" s="25" t="s">
        <v>91</v>
      </c>
      <c r="D51" s="24">
        <v>16.829999999999998</v>
      </c>
      <c r="E51" s="24">
        <v>5.32</v>
      </c>
      <c r="F51" s="24">
        <v>22.26</v>
      </c>
      <c r="G51" s="24">
        <v>3.05</v>
      </c>
      <c r="H51" s="24">
        <v>93.04</v>
      </c>
      <c r="I51" s="24">
        <v>638.05999999999995</v>
      </c>
      <c r="J51" s="24">
        <v>13.52</v>
      </c>
      <c r="K51" s="24">
        <v>0.44</v>
      </c>
      <c r="L51" s="24">
        <v>0</v>
      </c>
      <c r="M51" s="24">
        <v>0</v>
      </c>
      <c r="N51" s="24">
        <v>23.26</v>
      </c>
      <c r="O51" s="24">
        <v>67.569999999999993</v>
      </c>
      <c r="P51" s="24">
        <v>2.2200000000000002</v>
      </c>
      <c r="Q51" s="24">
        <v>0</v>
      </c>
      <c r="R51" s="24">
        <v>0</v>
      </c>
      <c r="S51" s="24">
        <v>0.18</v>
      </c>
      <c r="T51" s="24">
        <v>4.58</v>
      </c>
      <c r="U51" s="24">
        <v>293.39</v>
      </c>
      <c r="V51" s="24">
        <v>358.13</v>
      </c>
      <c r="W51" s="24">
        <v>224.03</v>
      </c>
      <c r="X51" s="24">
        <v>63.54</v>
      </c>
      <c r="Y51" s="24">
        <v>255.2</v>
      </c>
      <c r="Z51" s="24">
        <v>1.38</v>
      </c>
      <c r="AA51" s="24">
        <v>101.6</v>
      </c>
      <c r="AB51" s="24">
        <v>72.400000000000006</v>
      </c>
      <c r="AC51" s="24">
        <v>129.6</v>
      </c>
      <c r="AD51" s="24">
        <v>0.78</v>
      </c>
      <c r="AE51" s="24">
        <v>0.18</v>
      </c>
      <c r="AF51" s="24">
        <v>0.28000000000000003</v>
      </c>
      <c r="AG51" s="24">
        <v>0.46</v>
      </c>
      <c r="AH51" s="24">
        <v>3.14</v>
      </c>
      <c r="AI51" s="24">
        <v>0.94</v>
      </c>
      <c r="AJ51" s="24">
        <v>0</v>
      </c>
      <c r="AK51" s="24">
        <v>455.74</v>
      </c>
      <c r="AL51" s="24">
        <v>458.83</v>
      </c>
      <c r="AM51" s="24">
        <v>1276.51</v>
      </c>
      <c r="AN51" s="24">
        <v>724.07</v>
      </c>
      <c r="AO51" s="24">
        <v>284.58</v>
      </c>
      <c r="AP51" s="24">
        <v>586.57000000000005</v>
      </c>
      <c r="AQ51" s="24">
        <v>233.5</v>
      </c>
      <c r="AR51" s="24">
        <v>847.22</v>
      </c>
      <c r="AS51" s="24">
        <v>422.33</v>
      </c>
      <c r="AT51" s="24">
        <v>604.1</v>
      </c>
      <c r="AU51" s="24">
        <v>609.89</v>
      </c>
      <c r="AV51" s="24">
        <v>241.1</v>
      </c>
      <c r="AW51" s="24">
        <v>617.83000000000004</v>
      </c>
      <c r="AX51" s="24">
        <v>2930.55</v>
      </c>
      <c r="AY51" s="24">
        <v>0</v>
      </c>
      <c r="AZ51" s="24">
        <v>957.31</v>
      </c>
      <c r="BA51" s="24">
        <v>502.42</v>
      </c>
      <c r="BB51" s="24">
        <v>687.8</v>
      </c>
      <c r="BC51" s="24">
        <v>309.61</v>
      </c>
      <c r="BD51" s="24">
        <v>0.52</v>
      </c>
      <c r="BE51" s="24">
        <v>0.24</v>
      </c>
      <c r="BF51" s="24">
        <v>0.13</v>
      </c>
      <c r="BG51" s="24">
        <v>0.28999999999999998</v>
      </c>
      <c r="BH51" s="24">
        <v>0.33</v>
      </c>
      <c r="BI51" s="24">
        <v>1.55</v>
      </c>
      <c r="BJ51" s="24">
        <v>0</v>
      </c>
      <c r="BK51" s="24">
        <v>4.8</v>
      </c>
      <c r="BL51" s="24">
        <v>0</v>
      </c>
      <c r="BM51" s="24">
        <v>1.35</v>
      </c>
      <c r="BN51" s="24">
        <v>0</v>
      </c>
      <c r="BO51" s="24">
        <v>0</v>
      </c>
      <c r="BP51" s="24">
        <v>0</v>
      </c>
      <c r="BQ51" s="24">
        <v>0.3</v>
      </c>
      <c r="BR51" s="24">
        <v>0.46</v>
      </c>
      <c r="BS51" s="24">
        <v>4.25</v>
      </c>
      <c r="BT51" s="24">
        <v>0</v>
      </c>
      <c r="BU51" s="24">
        <v>0</v>
      </c>
      <c r="BV51" s="24">
        <v>1.34</v>
      </c>
      <c r="BW51" s="24">
        <v>0.05</v>
      </c>
      <c r="BX51" s="24">
        <v>0</v>
      </c>
      <c r="BY51" s="24">
        <v>0</v>
      </c>
      <c r="BZ51" s="24">
        <v>0</v>
      </c>
      <c r="CA51" s="24">
        <v>0</v>
      </c>
      <c r="CB51" s="24">
        <v>409.54</v>
      </c>
      <c r="CC51" s="24">
        <f>$I$51/$I$61*100</f>
        <v>43.817084309053072</v>
      </c>
      <c r="CD51" s="24">
        <v>113.67</v>
      </c>
      <c r="CF51" s="24">
        <v>0</v>
      </c>
      <c r="CG51" s="24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0</v>
      </c>
      <c r="CO51" s="24">
        <v>14</v>
      </c>
      <c r="CP51" s="24">
        <v>0.5</v>
      </c>
    </row>
    <row r="52" spans="1:94" x14ac:dyDescent="0.25">
      <c r="B52" s="19" t="s">
        <v>92</v>
      </c>
    </row>
    <row r="53" spans="1:94" s="22" customFormat="1" x14ac:dyDescent="0.25">
      <c r="A53" s="22" t="str">
        <f>"-"</f>
        <v>-</v>
      </c>
      <c r="B53" s="23" t="s">
        <v>116</v>
      </c>
      <c r="C53" s="22" t="str">
        <f>"100"</f>
        <v>100</v>
      </c>
      <c r="D53" s="22">
        <v>0.78</v>
      </c>
      <c r="E53" s="22">
        <v>0</v>
      </c>
      <c r="F53" s="22">
        <v>0.1</v>
      </c>
      <c r="G53" s="22">
        <v>0.1</v>
      </c>
      <c r="H53" s="22">
        <v>2.4500000000000002</v>
      </c>
      <c r="I53" s="22">
        <v>14.004199999999999</v>
      </c>
      <c r="J53" s="22">
        <v>0</v>
      </c>
      <c r="K53" s="22">
        <v>0</v>
      </c>
      <c r="L53" s="22">
        <v>0</v>
      </c>
      <c r="M53" s="22">
        <v>0</v>
      </c>
      <c r="N53" s="22">
        <v>1.57</v>
      </c>
      <c r="O53" s="22">
        <v>0.1</v>
      </c>
      <c r="P53" s="22">
        <v>0.78</v>
      </c>
      <c r="Q53" s="22">
        <v>0</v>
      </c>
      <c r="R53" s="22">
        <v>0</v>
      </c>
      <c r="S53" s="22">
        <v>0.69</v>
      </c>
      <c r="T53" s="22">
        <v>3.82</v>
      </c>
      <c r="U53" s="22">
        <v>1088.78</v>
      </c>
      <c r="V53" s="22">
        <v>138.18</v>
      </c>
      <c r="W53" s="22">
        <v>22.54</v>
      </c>
      <c r="X53" s="22">
        <v>13.72</v>
      </c>
      <c r="Y53" s="22">
        <v>23.52</v>
      </c>
      <c r="Z53" s="22">
        <v>0.59</v>
      </c>
      <c r="AA53" s="22">
        <v>0</v>
      </c>
      <c r="AB53" s="22">
        <v>29.4</v>
      </c>
      <c r="AC53" s="22">
        <v>5</v>
      </c>
      <c r="AD53" s="22">
        <v>0.1</v>
      </c>
      <c r="AE53" s="22">
        <v>0.02</v>
      </c>
      <c r="AF53" s="22">
        <v>0.02</v>
      </c>
      <c r="AG53" s="22">
        <v>0.1</v>
      </c>
      <c r="AH53" s="22">
        <v>0.2</v>
      </c>
      <c r="AI53" s="22">
        <v>4.9000000000000004</v>
      </c>
      <c r="AJ53" s="22">
        <v>0</v>
      </c>
      <c r="AK53" s="22">
        <v>26.46</v>
      </c>
      <c r="AL53" s="22">
        <v>20.58</v>
      </c>
      <c r="AM53" s="22">
        <v>29.4</v>
      </c>
      <c r="AN53" s="22">
        <v>25.48</v>
      </c>
      <c r="AO53" s="22">
        <v>5.88</v>
      </c>
      <c r="AP53" s="22">
        <v>20.58</v>
      </c>
      <c r="AQ53" s="22">
        <v>4.9000000000000004</v>
      </c>
      <c r="AR53" s="22">
        <v>16.66</v>
      </c>
      <c r="AS53" s="22">
        <v>0</v>
      </c>
      <c r="AT53" s="22">
        <v>0</v>
      </c>
      <c r="AU53" s="22">
        <v>0</v>
      </c>
      <c r="AV53" s="22">
        <v>0</v>
      </c>
      <c r="AW53" s="22">
        <v>0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  <c r="BC53" s="22">
        <v>0</v>
      </c>
      <c r="BD53" s="22">
        <v>0</v>
      </c>
      <c r="BE53" s="22">
        <v>0</v>
      </c>
      <c r="BF53" s="22">
        <v>0</v>
      </c>
      <c r="BG53" s="22">
        <v>0</v>
      </c>
      <c r="BH53" s="22">
        <v>0</v>
      </c>
      <c r="BI53" s="22">
        <v>0</v>
      </c>
      <c r="BJ53" s="22">
        <v>0</v>
      </c>
      <c r="BK53" s="22">
        <v>0</v>
      </c>
      <c r="BL53" s="22">
        <v>0</v>
      </c>
      <c r="BM53" s="22">
        <v>0</v>
      </c>
      <c r="BN53" s="22">
        <v>0</v>
      </c>
      <c r="BO53" s="22">
        <v>0</v>
      </c>
      <c r="BP53" s="22">
        <v>0</v>
      </c>
      <c r="BQ53" s="22">
        <v>0</v>
      </c>
      <c r="BR53" s="22">
        <v>0</v>
      </c>
      <c r="BS53" s="22">
        <v>0</v>
      </c>
      <c r="BT53" s="22">
        <v>0</v>
      </c>
      <c r="BU53" s="22">
        <v>0</v>
      </c>
      <c r="BV53" s="22">
        <v>0</v>
      </c>
      <c r="BW53" s="22">
        <v>0</v>
      </c>
      <c r="BX53" s="22">
        <v>0</v>
      </c>
      <c r="BY53" s="22">
        <v>0</v>
      </c>
      <c r="BZ53" s="22">
        <v>0</v>
      </c>
      <c r="CA53" s="22">
        <v>0</v>
      </c>
      <c r="CB53" s="22">
        <v>92</v>
      </c>
      <c r="CD53" s="22">
        <v>4.9000000000000004</v>
      </c>
      <c r="CF53" s="22">
        <v>0</v>
      </c>
      <c r="CG53" s="22">
        <v>0</v>
      </c>
      <c r="CH53" s="22">
        <v>0</v>
      </c>
      <c r="CI53" s="22">
        <v>0</v>
      </c>
      <c r="CJ53" s="22">
        <v>0</v>
      </c>
      <c r="CK53" s="22">
        <v>0</v>
      </c>
      <c r="CL53" s="22">
        <v>0</v>
      </c>
      <c r="CM53" s="22">
        <v>0</v>
      </c>
      <c r="CN53" s="22">
        <v>0</v>
      </c>
      <c r="CO53" s="22">
        <v>0</v>
      </c>
      <c r="CP53" s="22">
        <v>0</v>
      </c>
    </row>
    <row r="54" spans="1:94" s="22" customFormat="1" ht="31.5" x14ac:dyDescent="0.25">
      <c r="A54" s="22" t="str">
        <f>"16/2"</f>
        <v>16/2</v>
      </c>
      <c r="B54" s="23" t="s">
        <v>117</v>
      </c>
      <c r="C54" s="22" t="str">
        <f>"250"</f>
        <v>250</v>
      </c>
      <c r="D54" s="22">
        <v>6.03</v>
      </c>
      <c r="E54" s="22">
        <v>0</v>
      </c>
      <c r="F54" s="22">
        <v>5.49</v>
      </c>
      <c r="G54" s="22">
        <v>5.49</v>
      </c>
      <c r="H54" s="22">
        <v>23.94</v>
      </c>
      <c r="I54" s="22">
        <v>164.07036000000002</v>
      </c>
      <c r="J54" s="22">
        <v>0.73</v>
      </c>
      <c r="K54" s="22">
        <v>3.25</v>
      </c>
      <c r="L54" s="22">
        <v>0</v>
      </c>
      <c r="M54" s="22">
        <v>0</v>
      </c>
      <c r="N54" s="22">
        <v>3.08</v>
      </c>
      <c r="O54" s="22">
        <v>17.43</v>
      </c>
      <c r="P54" s="22">
        <v>3.43</v>
      </c>
      <c r="Q54" s="22">
        <v>0</v>
      </c>
      <c r="R54" s="22">
        <v>0</v>
      </c>
      <c r="S54" s="22">
        <v>0.18</v>
      </c>
      <c r="T54" s="22">
        <v>1.93</v>
      </c>
      <c r="U54" s="22">
        <v>203.05</v>
      </c>
      <c r="V54" s="22">
        <v>538.30999999999995</v>
      </c>
      <c r="W54" s="22">
        <v>31.39</v>
      </c>
      <c r="X54" s="22">
        <v>36.32</v>
      </c>
      <c r="Y54" s="22">
        <v>87.98</v>
      </c>
      <c r="Z54" s="22">
        <v>2.08</v>
      </c>
      <c r="AA54" s="22">
        <v>0</v>
      </c>
      <c r="AB54" s="22">
        <v>1363.05</v>
      </c>
      <c r="AC54" s="22">
        <v>252.28</v>
      </c>
      <c r="AD54" s="22">
        <v>2.4300000000000002</v>
      </c>
      <c r="AE54" s="22">
        <v>0.23</v>
      </c>
      <c r="AF54" s="22">
        <v>0.08</v>
      </c>
      <c r="AG54" s="22">
        <v>1.22</v>
      </c>
      <c r="AH54" s="22">
        <v>2.75</v>
      </c>
      <c r="AI54" s="22">
        <v>5.65</v>
      </c>
      <c r="AJ54" s="22">
        <v>0</v>
      </c>
      <c r="AK54" s="22">
        <v>197.96</v>
      </c>
      <c r="AL54" s="22">
        <v>213.64</v>
      </c>
      <c r="AM54" s="22">
        <v>359.42</v>
      </c>
      <c r="AN54" s="22">
        <v>345.21</v>
      </c>
      <c r="AO54" s="22">
        <v>47.41</v>
      </c>
      <c r="AP54" s="22">
        <v>193.06</v>
      </c>
      <c r="AQ54" s="22">
        <v>64.19</v>
      </c>
      <c r="AR54" s="22">
        <v>226.87</v>
      </c>
      <c r="AS54" s="22">
        <v>219.77</v>
      </c>
      <c r="AT54" s="22">
        <v>419.77</v>
      </c>
      <c r="AU54" s="22">
        <v>495.91</v>
      </c>
      <c r="AV54" s="22">
        <v>100.47</v>
      </c>
      <c r="AW54" s="22">
        <v>214.87</v>
      </c>
      <c r="AX54" s="22">
        <v>785.46</v>
      </c>
      <c r="AY54" s="22">
        <v>0</v>
      </c>
      <c r="AZ54" s="22">
        <v>151.41</v>
      </c>
      <c r="BA54" s="22">
        <v>184.64</v>
      </c>
      <c r="BB54" s="22">
        <v>155.82</v>
      </c>
      <c r="BC54" s="22">
        <v>58.43</v>
      </c>
      <c r="BD54" s="22">
        <v>0</v>
      </c>
      <c r="BE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0.39</v>
      </c>
      <c r="BL54" s="22">
        <v>0</v>
      </c>
      <c r="BM54" s="22">
        <v>0.28999999999999998</v>
      </c>
      <c r="BN54" s="22">
        <v>0.02</v>
      </c>
      <c r="BO54" s="22">
        <v>0.03</v>
      </c>
      <c r="BP54" s="22">
        <v>0</v>
      </c>
      <c r="BQ54" s="22">
        <v>0</v>
      </c>
      <c r="BR54" s="22">
        <v>0</v>
      </c>
      <c r="BS54" s="22">
        <v>1.33</v>
      </c>
      <c r="BT54" s="22">
        <v>0</v>
      </c>
      <c r="BU54" s="22">
        <v>0</v>
      </c>
      <c r="BV54" s="22">
        <v>3.13</v>
      </c>
      <c r="BW54" s="22">
        <v>0.02</v>
      </c>
      <c r="BX54" s="22">
        <v>0</v>
      </c>
      <c r="BY54" s="22">
        <v>0</v>
      </c>
      <c r="BZ54" s="22">
        <v>0</v>
      </c>
      <c r="CA54" s="22">
        <v>0</v>
      </c>
      <c r="CB54" s="22">
        <v>241.53</v>
      </c>
      <c r="CD54" s="22">
        <v>227.18</v>
      </c>
      <c r="CF54" s="22">
        <v>0</v>
      </c>
      <c r="CG54" s="22">
        <v>0</v>
      </c>
      <c r="CH54" s="22">
        <v>0</v>
      </c>
      <c r="CI54" s="22">
        <v>0</v>
      </c>
      <c r="CJ54" s="22">
        <v>0</v>
      </c>
      <c r="CK54" s="22">
        <v>0</v>
      </c>
      <c r="CL54" s="22">
        <v>0</v>
      </c>
      <c r="CM54" s="22">
        <v>0</v>
      </c>
      <c r="CN54" s="22">
        <v>0</v>
      </c>
      <c r="CO54" s="22">
        <v>0</v>
      </c>
      <c r="CP54" s="22">
        <v>0.5</v>
      </c>
    </row>
    <row r="55" spans="1:94" s="22" customFormat="1" ht="31.5" x14ac:dyDescent="0.25">
      <c r="A55" s="22" t="str">
        <f>"12/7"</f>
        <v>12/7</v>
      </c>
      <c r="B55" s="23" t="s">
        <v>118</v>
      </c>
      <c r="C55" s="22" t="str">
        <f>"120"</f>
        <v>120</v>
      </c>
      <c r="D55" s="22">
        <v>16.46</v>
      </c>
      <c r="E55" s="22">
        <v>15.16</v>
      </c>
      <c r="F55" s="22">
        <v>2.39</v>
      </c>
      <c r="G55" s="22">
        <v>0.15</v>
      </c>
      <c r="H55" s="22">
        <v>9.6199999999999992</v>
      </c>
      <c r="I55" s="22">
        <v>126.42449999999999</v>
      </c>
      <c r="J55" s="22">
        <v>0.89</v>
      </c>
      <c r="K55" s="22">
        <v>0</v>
      </c>
      <c r="L55" s="22">
        <v>0</v>
      </c>
      <c r="M55" s="22">
        <v>0</v>
      </c>
      <c r="N55" s="22">
        <v>1.38</v>
      </c>
      <c r="O55" s="22">
        <v>8.2100000000000009</v>
      </c>
      <c r="P55" s="22">
        <v>0.04</v>
      </c>
      <c r="Q55" s="22">
        <v>0</v>
      </c>
      <c r="R55" s="22">
        <v>0</v>
      </c>
      <c r="S55" s="22">
        <v>0.02</v>
      </c>
      <c r="T55" s="22">
        <v>2.34</v>
      </c>
      <c r="U55" s="22">
        <v>240.96</v>
      </c>
      <c r="V55" s="22">
        <v>317.7</v>
      </c>
      <c r="W55" s="22">
        <v>70.42</v>
      </c>
      <c r="X55" s="22">
        <v>52.28</v>
      </c>
      <c r="Y55" s="22">
        <v>242.35</v>
      </c>
      <c r="Z55" s="22">
        <v>0.93</v>
      </c>
      <c r="AA55" s="22">
        <v>32.549999999999997</v>
      </c>
      <c r="AB55" s="22">
        <v>6.9</v>
      </c>
      <c r="AC55" s="22">
        <v>33.78</v>
      </c>
      <c r="AD55" s="22">
        <v>0.32</v>
      </c>
      <c r="AE55" s="22">
        <v>0.1</v>
      </c>
      <c r="AF55" s="22">
        <v>0.16</v>
      </c>
      <c r="AG55" s="22">
        <v>1.1599999999999999</v>
      </c>
      <c r="AH55" s="22">
        <v>4.5999999999999996</v>
      </c>
      <c r="AI55" s="22">
        <v>0.76</v>
      </c>
      <c r="AJ55" s="22">
        <v>0</v>
      </c>
      <c r="AK55" s="22">
        <v>37.159999999999997</v>
      </c>
      <c r="AL55" s="22">
        <v>36.71</v>
      </c>
      <c r="AM55" s="22">
        <v>239.98</v>
      </c>
      <c r="AN55" s="22">
        <v>148.13</v>
      </c>
      <c r="AO55" s="22">
        <v>66.75</v>
      </c>
      <c r="AP55" s="22">
        <v>112.43</v>
      </c>
      <c r="AQ55" s="22">
        <v>39.22</v>
      </c>
      <c r="AR55" s="22">
        <v>150.88</v>
      </c>
      <c r="AS55" s="22">
        <v>94.71</v>
      </c>
      <c r="AT55" s="22">
        <v>117.63</v>
      </c>
      <c r="AU55" s="22">
        <v>138.35</v>
      </c>
      <c r="AV55" s="22">
        <v>50.9</v>
      </c>
      <c r="AW55" s="22">
        <v>76.84</v>
      </c>
      <c r="AX55" s="22">
        <v>520.99</v>
      </c>
      <c r="AY55" s="22">
        <v>1</v>
      </c>
      <c r="AZ55" s="22">
        <v>156.81</v>
      </c>
      <c r="BA55" s="22">
        <v>122.04</v>
      </c>
      <c r="BB55" s="22">
        <v>112.97</v>
      </c>
      <c r="BC55" s="22">
        <v>56.22</v>
      </c>
      <c r="BD55" s="22">
        <v>0</v>
      </c>
      <c r="BE55" s="22">
        <v>0</v>
      </c>
      <c r="BF55" s="22">
        <v>0</v>
      </c>
      <c r="BG55" s="22">
        <v>0</v>
      </c>
      <c r="BH55" s="22">
        <v>0</v>
      </c>
      <c r="BI55" s="22">
        <v>0</v>
      </c>
      <c r="BJ55" s="22">
        <v>0</v>
      </c>
      <c r="BK55" s="22">
        <v>0.02</v>
      </c>
      <c r="BL55" s="22">
        <v>0</v>
      </c>
      <c r="BM55" s="22">
        <v>0</v>
      </c>
      <c r="BN55" s="22">
        <v>0</v>
      </c>
      <c r="BO55" s="22">
        <v>0</v>
      </c>
      <c r="BP55" s="22">
        <v>0</v>
      </c>
      <c r="BQ55" s="22">
        <v>0</v>
      </c>
      <c r="BR55" s="22">
        <v>0</v>
      </c>
      <c r="BS55" s="22">
        <v>0.01</v>
      </c>
      <c r="BT55" s="22">
        <v>0</v>
      </c>
      <c r="BU55" s="22">
        <v>0</v>
      </c>
      <c r="BV55" s="22">
        <v>0.06</v>
      </c>
      <c r="BW55" s="22">
        <v>0</v>
      </c>
      <c r="BX55" s="22">
        <v>0</v>
      </c>
      <c r="BY55" s="22">
        <v>0</v>
      </c>
      <c r="BZ55" s="22">
        <v>0</v>
      </c>
      <c r="CA55" s="22">
        <v>0</v>
      </c>
      <c r="CB55" s="22">
        <v>107.52</v>
      </c>
      <c r="CD55" s="22">
        <v>33.700000000000003</v>
      </c>
      <c r="CF55" s="22">
        <v>0</v>
      </c>
      <c r="CG55" s="22">
        <v>0</v>
      </c>
      <c r="CH55" s="22">
        <v>0</v>
      </c>
      <c r="CI55" s="22">
        <v>0</v>
      </c>
      <c r="CJ55" s="22">
        <v>0</v>
      </c>
      <c r="CK55" s="22">
        <v>0</v>
      </c>
      <c r="CL55" s="22">
        <v>0</v>
      </c>
      <c r="CM55" s="22">
        <v>0</v>
      </c>
      <c r="CN55" s="22">
        <v>0</v>
      </c>
      <c r="CO55" s="22">
        <v>0</v>
      </c>
      <c r="CP55" s="22">
        <v>0.6</v>
      </c>
    </row>
    <row r="56" spans="1:94" s="22" customFormat="1" x14ac:dyDescent="0.25">
      <c r="A56" s="22" t="str">
        <f>"3/3"</f>
        <v>3/3</v>
      </c>
      <c r="B56" s="23" t="s">
        <v>119</v>
      </c>
      <c r="C56" s="22" t="str">
        <f>"200"</f>
        <v>200</v>
      </c>
      <c r="D56" s="22">
        <v>4.1500000000000004</v>
      </c>
      <c r="E56" s="22">
        <v>0.73</v>
      </c>
      <c r="F56" s="22">
        <v>4.8899999999999997</v>
      </c>
      <c r="G56" s="22">
        <v>0.68</v>
      </c>
      <c r="H56" s="22">
        <v>29.43</v>
      </c>
      <c r="I56" s="22">
        <v>176.78094999999999</v>
      </c>
      <c r="J56" s="22">
        <v>3.04</v>
      </c>
      <c r="K56" s="22">
        <v>0.11</v>
      </c>
      <c r="L56" s="22">
        <v>0</v>
      </c>
      <c r="M56" s="22">
        <v>0</v>
      </c>
      <c r="N56" s="22">
        <v>2.86</v>
      </c>
      <c r="O56" s="22">
        <v>24.3</v>
      </c>
      <c r="P56" s="22">
        <v>2.27</v>
      </c>
      <c r="Q56" s="22">
        <v>0</v>
      </c>
      <c r="R56" s="22">
        <v>0</v>
      </c>
      <c r="S56" s="22">
        <v>0.39</v>
      </c>
      <c r="T56" s="22">
        <v>2.52</v>
      </c>
      <c r="U56" s="22">
        <v>103.79</v>
      </c>
      <c r="V56" s="22">
        <v>848.34</v>
      </c>
      <c r="W56" s="22">
        <v>45.27</v>
      </c>
      <c r="X56" s="22">
        <v>40.47</v>
      </c>
      <c r="Y56" s="22">
        <v>115.76</v>
      </c>
      <c r="Z56" s="22">
        <v>1.5</v>
      </c>
      <c r="AA56" s="22">
        <v>25</v>
      </c>
      <c r="AB56" s="22">
        <v>45.48</v>
      </c>
      <c r="AC56" s="22">
        <v>33.4</v>
      </c>
      <c r="AD56" s="22">
        <v>0.23</v>
      </c>
      <c r="AE56" s="22">
        <v>0.16</v>
      </c>
      <c r="AF56" s="22">
        <v>0.14000000000000001</v>
      </c>
      <c r="AG56" s="22">
        <v>1.78</v>
      </c>
      <c r="AH56" s="22">
        <v>3.45</v>
      </c>
      <c r="AI56" s="22">
        <v>7.27</v>
      </c>
      <c r="AJ56" s="22">
        <v>0</v>
      </c>
      <c r="AK56" s="22">
        <v>40.71</v>
      </c>
      <c r="AL56" s="22">
        <v>40.19</v>
      </c>
      <c r="AM56" s="22">
        <v>154.66</v>
      </c>
      <c r="AN56" s="22">
        <v>157.46</v>
      </c>
      <c r="AO56" s="22">
        <v>35.479999999999997</v>
      </c>
      <c r="AP56" s="22">
        <v>101.51</v>
      </c>
      <c r="AQ56" s="22">
        <v>46.46</v>
      </c>
      <c r="AR56" s="22">
        <v>106.78</v>
      </c>
      <c r="AS56" s="22">
        <v>100.89</v>
      </c>
      <c r="AT56" s="22">
        <v>274.83999999999997</v>
      </c>
      <c r="AU56" s="22">
        <v>122.41</v>
      </c>
      <c r="AV56" s="22">
        <v>25.6</v>
      </c>
      <c r="AW56" s="22">
        <v>71.25</v>
      </c>
      <c r="AX56" s="22">
        <v>382.95</v>
      </c>
      <c r="AY56" s="22">
        <v>0</v>
      </c>
      <c r="AZ56" s="22">
        <v>53.58</v>
      </c>
      <c r="BA56" s="22">
        <v>48.74</v>
      </c>
      <c r="BB56" s="22">
        <v>97</v>
      </c>
      <c r="BC56" s="22">
        <v>28.88</v>
      </c>
      <c r="BD56" s="22">
        <v>0.13</v>
      </c>
      <c r="BE56" s="22">
        <v>0.06</v>
      </c>
      <c r="BF56" s="22">
        <v>0.03</v>
      </c>
      <c r="BG56" s="22">
        <v>7.0000000000000007E-2</v>
      </c>
      <c r="BH56" s="22">
        <v>0.08</v>
      </c>
      <c r="BI56" s="22">
        <v>0.38</v>
      </c>
      <c r="BJ56" s="22">
        <v>0</v>
      </c>
      <c r="BK56" s="22">
        <v>1.17</v>
      </c>
      <c r="BL56" s="22">
        <v>0</v>
      </c>
      <c r="BM56" s="22">
        <v>0.35</v>
      </c>
      <c r="BN56" s="22">
        <v>0</v>
      </c>
      <c r="BO56" s="22">
        <v>0</v>
      </c>
      <c r="BP56" s="22">
        <v>0</v>
      </c>
      <c r="BQ56" s="22">
        <v>7.0000000000000007E-2</v>
      </c>
      <c r="BR56" s="22">
        <v>0.12</v>
      </c>
      <c r="BS56" s="22">
        <v>1.1299999999999999</v>
      </c>
      <c r="BT56" s="22">
        <v>0</v>
      </c>
      <c r="BU56" s="22">
        <v>0</v>
      </c>
      <c r="BV56" s="22">
        <v>0.18</v>
      </c>
      <c r="BW56" s="22">
        <v>0</v>
      </c>
      <c r="BX56" s="22">
        <v>0</v>
      </c>
      <c r="BY56" s="22">
        <v>0</v>
      </c>
      <c r="BZ56" s="22">
        <v>0</v>
      </c>
      <c r="CA56" s="22">
        <v>0</v>
      </c>
      <c r="CB56" s="22">
        <v>164.83</v>
      </c>
      <c r="CD56" s="22">
        <v>32.58</v>
      </c>
      <c r="CF56" s="22">
        <v>0</v>
      </c>
      <c r="CG56" s="22">
        <v>0</v>
      </c>
      <c r="CH56" s="22">
        <v>0</v>
      </c>
      <c r="CI56" s="22">
        <v>0</v>
      </c>
      <c r="CJ56" s="22">
        <v>0</v>
      </c>
      <c r="CK56" s="22">
        <v>0</v>
      </c>
      <c r="CL56" s="22">
        <v>0</v>
      </c>
      <c r="CM56" s="22">
        <v>0</v>
      </c>
      <c r="CN56" s="22">
        <v>0</v>
      </c>
      <c r="CO56" s="22">
        <v>0</v>
      </c>
      <c r="CP56" s="22">
        <v>0.3</v>
      </c>
    </row>
    <row r="57" spans="1:94" s="22" customFormat="1" x14ac:dyDescent="0.25">
      <c r="A57" s="22" t="str">
        <f>"-"</f>
        <v>-</v>
      </c>
      <c r="B57" s="23" t="s">
        <v>120</v>
      </c>
      <c r="C57" s="22" t="str">
        <f>"200"</f>
        <v>200</v>
      </c>
      <c r="D57" s="22">
        <v>1</v>
      </c>
      <c r="E57" s="22">
        <v>0</v>
      </c>
      <c r="F57" s="22">
        <v>0.2</v>
      </c>
      <c r="G57" s="22">
        <v>0</v>
      </c>
      <c r="H57" s="22">
        <v>20.6</v>
      </c>
      <c r="I57" s="22">
        <v>86.47999999999999</v>
      </c>
      <c r="J57" s="22">
        <v>0</v>
      </c>
      <c r="K57" s="22">
        <v>0</v>
      </c>
      <c r="L57" s="22">
        <v>0</v>
      </c>
      <c r="M57" s="22">
        <v>0</v>
      </c>
      <c r="N57" s="22">
        <v>19.8</v>
      </c>
      <c r="O57" s="22">
        <v>0.4</v>
      </c>
      <c r="P57" s="22">
        <v>0.4</v>
      </c>
      <c r="Q57" s="22">
        <v>0</v>
      </c>
      <c r="R57" s="22">
        <v>0</v>
      </c>
      <c r="S57" s="22">
        <v>1</v>
      </c>
      <c r="T57" s="22">
        <v>0.6</v>
      </c>
      <c r="U57" s="22">
        <v>12</v>
      </c>
      <c r="V57" s="22">
        <v>240</v>
      </c>
      <c r="W57" s="22">
        <v>14</v>
      </c>
      <c r="X57" s="22">
        <v>8</v>
      </c>
      <c r="Y57" s="22">
        <v>14</v>
      </c>
      <c r="Z57" s="22">
        <v>2.8</v>
      </c>
      <c r="AA57" s="22">
        <v>0</v>
      </c>
      <c r="AB57" s="22">
        <v>0</v>
      </c>
      <c r="AC57" s="22">
        <v>0</v>
      </c>
      <c r="AD57" s="22">
        <v>0.2</v>
      </c>
      <c r="AE57" s="22">
        <v>0.02</v>
      </c>
      <c r="AF57" s="22">
        <v>0.02</v>
      </c>
      <c r="AG57" s="22">
        <v>0.2</v>
      </c>
      <c r="AH57" s="22">
        <v>0.4</v>
      </c>
      <c r="AI57" s="22">
        <v>4</v>
      </c>
      <c r="AJ57" s="22">
        <v>0.4</v>
      </c>
      <c r="AK57" s="22">
        <v>0</v>
      </c>
      <c r="AL57" s="22">
        <v>0</v>
      </c>
      <c r="AM57" s="22">
        <v>28</v>
      </c>
      <c r="AN57" s="22">
        <v>28</v>
      </c>
      <c r="AO57" s="22">
        <v>4</v>
      </c>
      <c r="AP57" s="22">
        <v>16</v>
      </c>
      <c r="AQ57" s="22">
        <v>4</v>
      </c>
      <c r="AR57" s="22">
        <v>14</v>
      </c>
      <c r="AS57" s="22">
        <v>26</v>
      </c>
      <c r="AT57" s="22">
        <v>16</v>
      </c>
      <c r="AU57" s="22">
        <v>116</v>
      </c>
      <c r="AV57" s="22">
        <v>10</v>
      </c>
      <c r="AW57" s="22">
        <v>22</v>
      </c>
      <c r="AX57" s="22">
        <v>64</v>
      </c>
      <c r="AY57" s="22">
        <v>0</v>
      </c>
      <c r="AZ57" s="22">
        <v>20</v>
      </c>
      <c r="BA57" s="22">
        <v>24</v>
      </c>
      <c r="BB57" s="22">
        <v>10</v>
      </c>
      <c r="BC57" s="22">
        <v>8</v>
      </c>
      <c r="BD57" s="22">
        <v>0</v>
      </c>
      <c r="BE57" s="22">
        <v>0</v>
      </c>
      <c r="BF57" s="22">
        <v>0</v>
      </c>
      <c r="BG57" s="22">
        <v>0</v>
      </c>
      <c r="BH57" s="22">
        <v>0</v>
      </c>
      <c r="BI57" s="22">
        <v>0</v>
      </c>
      <c r="BJ57" s="22">
        <v>0</v>
      </c>
      <c r="BK57" s="22">
        <v>0</v>
      </c>
      <c r="BL57" s="22">
        <v>0</v>
      </c>
      <c r="BM57" s="22">
        <v>0</v>
      </c>
      <c r="BN57" s="22">
        <v>0</v>
      </c>
      <c r="BO57" s="22">
        <v>0</v>
      </c>
      <c r="BP57" s="22">
        <v>0</v>
      </c>
      <c r="BQ57" s="22">
        <v>0</v>
      </c>
      <c r="BR57" s="22">
        <v>0</v>
      </c>
      <c r="BS57" s="22">
        <v>0</v>
      </c>
      <c r="BT57" s="22">
        <v>0</v>
      </c>
      <c r="BU57" s="22">
        <v>0</v>
      </c>
      <c r="BV57" s="22">
        <v>0</v>
      </c>
      <c r="BW57" s="22">
        <v>0</v>
      </c>
      <c r="BX57" s="22">
        <v>0</v>
      </c>
      <c r="BY57" s="22">
        <v>0</v>
      </c>
      <c r="BZ57" s="22">
        <v>0</v>
      </c>
      <c r="CA57" s="22">
        <v>0</v>
      </c>
      <c r="CB57" s="22">
        <v>176.2</v>
      </c>
      <c r="CD57" s="22">
        <v>0</v>
      </c>
      <c r="CF57" s="22">
        <v>0</v>
      </c>
      <c r="CG57" s="22">
        <v>0</v>
      </c>
      <c r="CH57" s="22">
        <v>0</v>
      </c>
      <c r="CI57" s="22">
        <v>0</v>
      </c>
      <c r="CJ57" s="22">
        <v>0</v>
      </c>
      <c r="CK57" s="22">
        <v>0</v>
      </c>
      <c r="CL57" s="22">
        <v>0</v>
      </c>
      <c r="CM57" s="22">
        <v>0</v>
      </c>
      <c r="CN57" s="22">
        <v>0</v>
      </c>
      <c r="CO57" s="22">
        <v>0</v>
      </c>
      <c r="CP57" s="22">
        <v>0</v>
      </c>
    </row>
    <row r="58" spans="1:94" s="22" customFormat="1" x14ac:dyDescent="0.25">
      <c r="A58" s="22" t="str">
        <f>"-"</f>
        <v>-</v>
      </c>
      <c r="B58" s="23" t="s">
        <v>88</v>
      </c>
      <c r="C58" s="22" t="str">
        <f>"60"</f>
        <v>60</v>
      </c>
      <c r="D58" s="22">
        <v>3.97</v>
      </c>
      <c r="E58" s="22">
        <v>0</v>
      </c>
      <c r="F58" s="22">
        <v>0.39</v>
      </c>
      <c r="G58" s="22">
        <v>0.39</v>
      </c>
      <c r="H58" s="22">
        <v>28.14</v>
      </c>
      <c r="I58" s="22">
        <v>134.34059999999999</v>
      </c>
      <c r="J58" s="22">
        <v>0</v>
      </c>
      <c r="K58" s="22">
        <v>0</v>
      </c>
      <c r="L58" s="22">
        <v>0</v>
      </c>
      <c r="M58" s="22">
        <v>0</v>
      </c>
      <c r="N58" s="22">
        <v>0.66</v>
      </c>
      <c r="O58" s="22">
        <v>27.36</v>
      </c>
      <c r="P58" s="22">
        <v>0.12</v>
      </c>
      <c r="Q58" s="22">
        <v>0</v>
      </c>
      <c r="R58" s="22">
        <v>0</v>
      </c>
      <c r="S58" s="22">
        <v>0</v>
      </c>
      <c r="T58" s="22">
        <v>1.08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305.37</v>
      </c>
      <c r="AN58" s="22">
        <v>101.27</v>
      </c>
      <c r="AO58" s="22">
        <v>60.03</v>
      </c>
      <c r="AP58" s="22">
        <v>120.06</v>
      </c>
      <c r="AQ58" s="22">
        <v>45.41</v>
      </c>
      <c r="AR58" s="22">
        <v>217.15</v>
      </c>
      <c r="AS58" s="22">
        <v>134.68</v>
      </c>
      <c r="AT58" s="22">
        <v>187.92</v>
      </c>
      <c r="AU58" s="22">
        <v>155.03</v>
      </c>
      <c r="AV58" s="22">
        <v>81.430000000000007</v>
      </c>
      <c r="AW58" s="22">
        <v>144.07</v>
      </c>
      <c r="AX58" s="22">
        <v>1204.78</v>
      </c>
      <c r="AY58" s="22">
        <v>0</v>
      </c>
      <c r="AZ58" s="22">
        <v>392.54</v>
      </c>
      <c r="BA58" s="22">
        <v>170.69</v>
      </c>
      <c r="BB58" s="22">
        <v>113.27</v>
      </c>
      <c r="BC58" s="22">
        <v>89.78</v>
      </c>
      <c r="BD58" s="22">
        <v>0</v>
      </c>
      <c r="BE58" s="22">
        <v>0</v>
      </c>
      <c r="BF58" s="22">
        <v>0</v>
      </c>
      <c r="BG58" s="22">
        <v>0</v>
      </c>
      <c r="BH58" s="22">
        <v>0</v>
      </c>
      <c r="BI58" s="22">
        <v>0</v>
      </c>
      <c r="BJ58" s="22">
        <v>0</v>
      </c>
      <c r="BK58" s="22">
        <v>0.05</v>
      </c>
      <c r="BL58" s="22">
        <v>0</v>
      </c>
      <c r="BM58" s="22">
        <v>0</v>
      </c>
      <c r="BN58" s="22">
        <v>0</v>
      </c>
      <c r="BO58" s="22">
        <v>0</v>
      </c>
      <c r="BP58" s="22">
        <v>0</v>
      </c>
      <c r="BQ58" s="22">
        <v>0</v>
      </c>
      <c r="BR58" s="22">
        <v>0</v>
      </c>
      <c r="BS58" s="22">
        <v>0.04</v>
      </c>
      <c r="BT58" s="22">
        <v>0</v>
      </c>
      <c r="BU58" s="22">
        <v>0</v>
      </c>
      <c r="BV58" s="22">
        <v>0.17</v>
      </c>
      <c r="BW58" s="22">
        <v>0.01</v>
      </c>
      <c r="BX58" s="22">
        <v>0</v>
      </c>
      <c r="BY58" s="22">
        <v>0</v>
      </c>
      <c r="BZ58" s="22">
        <v>0</v>
      </c>
      <c r="CA58" s="22">
        <v>0</v>
      </c>
      <c r="CB58" s="22">
        <v>23.46</v>
      </c>
      <c r="CD58" s="22">
        <v>0</v>
      </c>
      <c r="CF58" s="22">
        <v>0</v>
      </c>
      <c r="CG58" s="22">
        <v>0</v>
      </c>
      <c r="CH58" s="22">
        <v>0</v>
      </c>
      <c r="CI58" s="22">
        <v>0</v>
      </c>
      <c r="CJ58" s="22">
        <v>0</v>
      </c>
      <c r="CK58" s="22">
        <v>0</v>
      </c>
      <c r="CL58" s="22">
        <v>0</v>
      </c>
      <c r="CM58" s="22">
        <v>0</v>
      </c>
      <c r="CN58" s="22">
        <v>0</v>
      </c>
      <c r="CO58" s="22">
        <v>0</v>
      </c>
      <c r="CP58" s="22">
        <v>0</v>
      </c>
    </row>
    <row r="59" spans="1:94" s="20" customFormat="1" x14ac:dyDescent="0.25">
      <c r="A59" s="20" t="str">
        <f>"-"</f>
        <v>-</v>
      </c>
      <c r="B59" s="21" t="s">
        <v>89</v>
      </c>
      <c r="C59" s="20" t="str">
        <f>"60"</f>
        <v>60</v>
      </c>
      <c r="D59" s="20">
        <v>3.96</v>
      </c>
      <c r="E59" s="20">
        <v>0</v>
      </c>
      <c r="F59" s="20">
        <v>0.72</v>
      </c>
      <c r="G59" s="20">
        <v>0.72</v>
      </c>
      <c r="H59" s="20">
        <v>25.02</v>
      </c>
      <c r="I59" s="20">
        <v>116.02799999999999</v>
      </c>
      <c r="J59" s="20">
        <v>0.12</v>
      </c>
      <c r="K59" s="20">
        <v>0</v>
      </c>
      <c r="L59" s="20">
        <v>0</v>
      </c>
      <c r="M59" s="20">
        <v>0</v>
      </c>
      <c r="N59" s="20">
        <v>0.72</v>
      </c>
      <c r="O59" s="20">
        <v>19.32</v>
      </c>
      <c r="P59" s="20">
        <v>4.9800000000000004</v>
      </c>
      <c r="Q59" s="20">
        <v>0</v>
      </c>
      <c r="R59" s="20">
        <v>0</v>
      </c>
      <c r="S59" s="20">
        <v>0.6</v>
      </c>
      <c r="T59" s="20">
        <v>1.5</v>
      </c>
      <c r="U59" s="20">
        <v>366</v>
      </c>
      <c r="V59" s="20">
        <v>147</v>
      </c>
      <c r="W59" s="20">
        <v>21</v>
      </c>
      <c r="X59" s="20">
        <v>28.2</v>
      </c>
      <c r="Y59" s="20">
        <v>94.8</v>
      </c>
      <c r="Z59" s="20">
        <v>2.34</v>
      </c>
      <c r="AA59" s="20">
        <v>0</v>
      </c>
      <c r="AB59" s="20">
        <v>3</v>
      </c>
      <c r="AC59" s="20">
        <v>0.6</v>
      </c>
      <c r="AD59" s="20">
        <v>0.84</v>
      </c>
      <c r="AE59" s="20">
        <v>0.11</v>
      </c>
      <c r="AF59" s="20">
        <v>0.05</v>
      </c>
      <c r="AG59" s="20">
        <v>0.42</v>
      </c>
      <c r="AH59" s="20">
        <v>1.2</v>
      </c>
      <c r="AI59" s="20">
        <v>0</v>
      </c>
      <c r="AJ59" s="20">
        <v>0</v>
      </c>
      <c r="AK59" s="20">
        <v>0</v>
      </c>
      <c r="AL59" s="20">
        <v>0</v>
      </c>
      <c r="AM59" s="20">
        <v>256.2</v>
      </c>
      <c r="AN59" s="20">
        <v>133.80000000000001</v>
      </c>
      <c r="AO59" s="20">
        <v>55.8</v>
      </c>
      <c r="AP59" s="20">
        <v>118.8</v>
      </c>
      <c r="AQ59" s="20">
        <v>48</v>
      </c>
      <c r="AR59" s="20">
        <v>222.6</v>
      </c>
      <c r="AS59" s="20">
        <v>178.2</v>
      </c>
      <c r="AT59" s="20">
        <v>174.6</v>
      </c>
      <c r="AU59" s="20">
        <v>278.39999999999998</v>
      </c>
      <c r="AV59" s="20">
        <v>74.400000000000006</v>
      </c>
      <c r="AW59" s="20">
        <v>186</v>
      </c>
      <c r="AX59" s="20">
        <v>917.4</v>
      </c>
      <c r="AY59" s="20">
        <v>0</v>
      </c>
      <c r="AZ59" s="20">
        <v>315.60000000000002</v>
      </c>
      <c r="BA59" s="20">
        <v>174.6</v>
      </c>
      <c r="BB59" s="20">
        <v>108</v>
      </c>
      <c r="BC59" s="20">
        <v>78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0.08</v>
      </c>
      <c r="BL59" s="20">
        <v>0</v>
      </c>
      <c r="BM59" s="20">
        <v>0.01</v>
      </c>
      <c r="BN59" s="20">
        <v>0.01</v>
      </c>
      <c r="BO59" s="20">
        <v>0</v>
      </c>
      <c r="BP59" s="20">
        <v>0</v>
      </c>
      <c r="BQ59" s="20">
        <v>0</v>
      </c>
      <c r="BR59" s="20">
        <v>0.01</v>
      </c>
      <c r="BS59" s="20">
        <v>7.0000000000000007E-2</v>
      </c>
      <c r="BT59" s="20">
        <v>0</v>
      </c>
      <c r="BU59" s="20">
        <v>0</v>
      </c>
      <c r="BV59" s="20">
        <v>0.28999999999999998</v>
      </c>
      <c r="BW59" s="20">
        <v>0.05</v>
      </c>
      <c r="BX59" s="20">
        <v>0</v>
      </c>
      <c r="BY59" s="20">
        <v>0</v>
      </c>
      <c r="BZ59" s="20">
        <v>0</v>
      </c>
      <c r="CA59" s="20">
        <v>0</v>
      </c>
      <c r="CB59" s="20">
        <v>28.2</v>
      </c>
      <c r="CD59" s="20">
        <v>0.5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  <c r="CM59" s="20">
        <v>0</v>
      </c>
      <c r="CN59" s="20">
        <v>0</v>
      </c>
      <c r="CO59" s="20">
        <v>0</v>
      </c>
      <c r="CP59" s="20">
        <v>0</v>
      </c>
    </row>
    <row r="60" spans="1:94" s="24" customFormat="1" x14ac:dyDescent="0.25">
      <c r="B60" s="25" t="s">
        <v>99</v>
      </c>
      <c r="D60" s="24">
        <v>36.35</v>
      </c>
      <c r="E60" s="24">
        <v>15.89</v>
      </c>
      <c r="F60" s="24">
        <v>14.18</v>
      </c>
      <c r="G60" s="24">
        <v>7.53</v>
      </c>
      <c r="H60" s="24">
        <v>139.21</v>
      </c>
      <c r="I60" s="24">
        <v>818.13</v>
      </c>
      <c r="J60" s="24">
        <v>4.7699999999999996</v>
      </c>
      <c r="K60" s="24">
        <v>3.36</v>
      </c>
      <c r="L60" s="24">
        <v>0</v>
      </c>
      <c r="M60" s="24">
        <v>0</v>
      </c>
      <c r="N60" s="24">
        <v>30.07</v>
      </c>
      <c r="O60" s="24">
        <v>97.12</v>
      </c>
      <c r="P60" s="24">
        <v>12.02</v>
      </c>
      <c r="Q60" s="24">
        <v>0</v>
      </c>
      <c r="R60" s="24">
        <v>0</v>
      </c>
      <c r="S60" s="24">
        <v>2.88</v>
      </c>
      <c r="T60" s="24">
        <v>13.79</v>
      </c>
      <c r="U60" s="24">
        <v>2014.57</v>
      </c>
      <c r="V60" s="24">
        <v>2229.52</v>
      </c>
      <c r="W60" s="24">
        <v>204.63</v>
      </c>
      <c r="X60" s="24">
        <v>178.99</v>
      </c>
      <c r="Y60" s="24">
        <v>578.41</v>
      </c>
      <c r="Z60" s="24">
        <v>10.24</v>
      </c>
      <c r="AA60" s="24">
        <v>57.55</v>
      </c>
      <c r="AB60" s="24">
        <v>1447.83</v>
      </c>
      <c r="AC60" s="24">
        <v>325.06</v>
      </c>
      <c r="AD60" s="24">
        <v>4.12</v>
      </c>
      <c r="AE60" s="24">
        <v>0.64</v>
      </c>
      <c r="AF60" s="24">
        <v>0.47</v>
      </c>
      <c r="AG60" s="24">
        <v>4.88</v>
      </c>
      <c r="AH60" s="24">
        <v>12.6</v>
      </c>
      <c r="AI60" s="24">
        <v>22.58</v>
      </c>
      <c r="AJ60" s="24">
        <v>0.4</v>
      </c>
      <c r="AK60" s="24">
        <v>302.29000000000002</v>
      </c>
      <c r="AL60" s="24">
        <v>311.11</v>
      </c>
      <c r="AM60" s="24">
        <v>1373.03</v>
      </c>
      <c r="AN60" s="24">
        <v>939.35</v>
      </c>
      <c r="AO60" s="24">
        <v>275.35000000000002</v>
      </c>
      <c r="AP60" s="24">
        <v>682.44</v>
      </c>
      <c r="AQ60" s="24">
        <v>252.18</v>
      </c>
      <c r="AR60" s="24">
        <v>954.94</v>
      </c>
      <c r="AS60" s="24">
        <v>754.24</v>
      </c>
      <c r="AT60" s="24">
        <v>1190.76</v>
      </c>
      <c r="AU60" s="24">
        <v>1306.1099999999999</v>
      </c>
      <c r="AV60" s="24">
        <v>342.8</v>
      </c>
      <c r="AW60" s="24">
        <v>715.03</v>
      </c>
      <c r="AX60" s="24">
        <v>3875.58</v>
      </c>
      <c r="AY60" s="24">
        <v>1</v>
      </c>
      <c r="AZ60" s="24">
        <v>1089.94</v>
      </c>
      <c r="BA60" s="24">
        <v>724.7</v>
      </c>
      <c r="BB60" s="24">
        <v>597.07000000000005</v>
      </c>
      <c r="BC60" s="24">
        <v>319.31</v>
      </c>
      <c r="BD60" s="24">
        <v>0.13</v>
      </c>
      <c r="BE60" s="24">
        <v>0.06</v>
      </c>
      <c r="BF60" s="24">
        <v>0.03</v>
      </c>
      <c r="BG60" s="24">
        <v>7.0000000000000007E-2</v>
      </c>
      <c r="BH60" s="24">
        <v>0.08</v>
      </c>
      <c r="BI60" s="24">
        <v>0.38</v>
      </c>
      <c r="BJ60" s="24">
        <v>0</v>
      </c>
      <c r="BK60" s="24">
        <v>1.71</v>
      </c>
      <c r="BL60" s="24">
        <v>0</v>
      </c>
      <c r="BM60" s="24">
        <v>0.65</v>
      </c>
      <c r="BN60" s="24">
        <v>0.03</v>
      </c>
      <c r="BO60" s="24">
        <v>0.03</v>
      </c>
      <c r="BP60" s="24">
        <v>0</v>
      </c>
      <c r="BQ60" s="24">
        <v>7.0000000000000007E-2</v>
      </c>
      <c r="BR60" s="24">
        <v>0.13</v>
      </c>
      <c r="BS60" s="24">
        <v>2.58</v>
      </c>
      <c r="BT60" s="24">
        <v>0</v>
      </c>
      <c r="BU60" s="24">
        <v>0</v>
      </c>
      <c r="BV60" s="24">
        <v>3.83</v>
      </c>
      <c r="BW60" s="24">
        <v>0.09</v>
      </c>
      <c r="BX60" s="24">
        <v>0</v>
      </c>
      <c r="BY60" s="24">
        <v>0</v>
      </c>
      <c r="BZ60" s="24">
        <v>0</v>
      </c>
      <c r="CA60" s="24">
        <v>0</v>
      </c>
      <c r="CB60" s="24">
        <v>833.74</v>
      </c>
      <c r="CC60" s="24">
        <f>$I$60/$I$61*100</f>
        <v>56.182915690946921</v>
      </c>
      <c r="CD60" s="24">
        <v>298.85000000000002</v>
      </c>
      <c r="CF60" s="24">
        <v>0</v>
      </c>
      <c r="CG60" s="24">
        <v>0</v>
      </c>
      <c r="CH60" s="24">
        <v>0</v>
      </c>
      <c r="CI60" s="24">
        <v>0</v>
      </c>
      <c r="CJ60" s="24">
        <v>0</v>
      </c>
      <c r="CK60" s="24">
        <v>0</v>
      </c>
      <c r="CL60" s="24">
        <v>0</v>
      </c>
      <c r="CM60" s="24">
        <v>0</v>
      </c>
      <c r="CN60" s="24">
        <v>0</v>
      </c>
      <c r="CO60" s="24">
        <v>0</v>
      </c>
      <c r="CP60" s="24">
        <v>1.4</v>
      </c>
    </row>
    <row r="61" spans="1:94" s="24" customFormat="1" x14ac:dyDescent="0.25">
      <c r="B61" s="25" t="s">
        <v>100</v>
      </c>
      <c r="D61" s="24">
        <v>53.18</v>
      </c>
      <c r="E61" s="24">
        <v>21.21</v>
      </c>
      <c r="F61" s="24">
        <v>36.44</v>
      </c>
      <c r="G61" s="24">
        <v>10.58</v>
      </c>
      <c r="H61" s="24">
        <v>232.25</v>
      </c>
      <c r="I61" s="24">
        <v>1456.19</v>
      </c>
      <c r="J61" s="24">
        <v>18.29</v>
      </c>
      <c r="K61" s="24">
        <v>3.8</v>
      </c>
      <c r="L61" s="24">
        <v>0</v>
      </c>
      <c r="M61" s="24">
        <v>0</v>
      </c>
      <c r="N61" s="24">
        <v>53.33</v>
      </c>
      <c r="O61" s="24">
        <v>164.69</v>
      </c>
      <c r="P61" s="24">
        <v>14.24</v>
      </c>
      <c r="Q61" s="24">
        <v>0</v>
      </c>
      <c r="R61" s="24">
        <v>0</v>
      </c>
      <c r="S61" s="24">
        <v>3.06</v>
      </c>
      <c r="T61" s="24">
        <v>18.37</v>
      </c>
      <c r="U61" s="24">
        <v>2307.96</v>
      </c>
      <c r="V61" s="24">
        <v>2587.65</v>
      </c>
      <c r="W61" s="24">
        <v>428.65</v>
      </c>
      <c r="X61" s="24">
        <v>242.53</v>
      </c>
      <c r="Y61" s="24">
        <v>833.61</v>
      </c>
      <c r="Z61" s="24">
        <v>11.62</v>
      </c>
      <c r="AA61" s="24">
        <v>159.15</v>
      </c>
      <c r="AB61" s="24">
        <v>1520.23</v>
      </c>
      <c r="AC61" s="24">
        <v>454.66</v>
      </c>
      <c r="AD61" s="24">
        <v>4.8899999999999997</v>
      </c>
      <c r="AE61" s="24">
        <v>0.81</v>
      </c>
      <c r="AF61" s="24">
        <v>0.75</v>
      </c>
      <c r="AG61" s="24">
        <v>5.33</v>
      </c>
      <c r="AH61" s="24">
        <v>15.74</v>
      </c>
      <c r="AI61" s="24">
        <v>23.51</v>
      </c>
      <c r="AJ61" s="24">
        <v>0.4</v>
      </c>
      <c r="AK61" s="24">
        <v>758.03</v>
      </c>
      <c r="AL61" s="24">
        <v>769.94</v>
      </c>
      <c r="AM61" s="24">
        <v>2649.54</v>
      </c>
      <c r="AN61" s="24">
        <v>1663.41</v>
      </c>
      <c r="AO61" s="24">
        <v>559.92999999999995</v>
      </c>
      <c r="AP61" s="24">
        <v>1269.01</v>
      </c>
      <c r="AQ61" s="24">
        <v>485.68</v>
      </c>
      <c r="AR61" s="24">
        <v>1802.16</v>
      </c>
      <c r="AS61" s="24">
        <v>1176.57</v>
      </c>
      <c r="AT61" s="24">
        <v>1794.87</v>
      </c>
      <c r="AU61" s="24">
        <v>1915.99</v>
      </c>
      <c r="AV61" s="24">
        <v>583.9</v>
      </c>
      <c r="AW61" s="24">
        <v>1332.86</v>
      </c>
      <c r="AX61" s="24">
        <v>6806.13</v>
      </c>
      <c r="AY61" s="24">
        <v>1</v>
      </c>
      <c r="AZ61" s="24">
        <v>2047.26</v>
      </c>
      <c r="BA61" s="24">
        <v>1227.1199999999999</v>
      </c>
      <c r="BB61" s="24">
        <v>1284.8599999999999</v>
      </c>
      <c r="BC61" s="24">
        <v>628.92999999999995</v>
      </c>
      <c r="BD61" s="24">
        <v>0.65</v>
      </c>
      <c r="BE61" s="24">
        <v>0.3</v>
      </c>
      <c r="BF61" s="24">
        <v>0.16</v>
      </c>
      <c r="BG61" s="24">
        <v>0.36</v>
      </c>
      <c r="BH61" s="24">
        <v>0.42</v>
      </c>
      <c r="BI61" s="24">
        <v>1.93</v>
      </c>
      <c r="BJ61" s="24">
        <v>0</v>
      </c>
      <c r="BK61" s="24">
        <v>6.51</v>
      </c>
      <c r="BL61" s="24">
        <v>0</v>
      </c>
      <c r="BM61" s="24">
        <v>2</v>
      </c>
      <c r="BN61" s="24">
        <v>0.03</v>
      </c>
      <c r="BO61" s="24">
        <v>0.03</v>
      </c>
      <c r="BP61" s="24">
        <v>0</v>
      </c>
      <c r="BQ61" s="24">
        <v>0.37</v>
      </c>
      <c r="BR61" s="24">
        <v>0.59</v>
      </c>
      <c r="BS61" s="24">
        <v>6.83</v>
      </c>
      <c r="BT61" s="24">
        <v>0</v>
      </c>
      <c r="BU61" s="24">
        <v>0</v>
      </c>
      <c r="BV61" s="24">
        <v>5.17</v>
      </c>
      <c r="BW61" s="24">
        <v>0.13</v>
      </c>
      <c r="BX61" s="24">
        <v>0</v>
      </c>
      <c r="BY61" s="24">
        <v>0</v>
      </c>
      <c r="BZ61" s="24">
        <v>0</v>
      </c>
      <c r="CA61" s="24">
        <v>0</v>
      </c>
      <c r="CB61" s="24">
        <v>1243.29</v>
      </c>
      <c r="CD61" s="24">
        <v>412.52</v>
      </c>
      <c r="CF61" s="24">
        <v>0</v>
      </c>
      <c r="CG61" s="24">
        <v>0</v>
      </c>
      <c r="CH61" s="24">
        <v>0</v>
      </c>
      <c r="CI61" s="24">
        <v>0</v>
      </c>
      <c r="CJ61" s="24">
        <v>0</v>
      </c>
      <c r="CK61" s="24">
        <v>0</v>
      </c>
      <c r="CL61" s="24">
        <v>0</v>
      </c>
      <c r="CM61" s="24">
        <v>0</v>
      </c>
      <c r="CN61" s="24">
        <v>0</v>
      </c>
      <c r="CO61" s="24">
        <v>14</v>
      </c>
      <c r="CP61" s="24">
        <v>1.9</v>
      </c>
    </row>
    <row r="62" spans="1:94" x14ac:dyDescent="0.25">
      <c r="B62" s="19" t="s">
        <v>121</v>
      </c>
    </row>
    <row r="63" spans="1:94" x14ac:dyDescent="0.25">
      <c r="B63" s="19" t="s">
        <v>84</v>
      </c>
    </row>
    <row r="64" spans="1:94" s="22" customFormat="1" ht="31.5" x14ac:dyDescent="0.25">
      <c r="A64" s="22" t="str">
        <f>"8/5"</f>
        <v>8/5</v>
      </c>
      <c r="B64" s="23" t="s">
        <v>122</v>
      </c>
      <c r="C64" s="22" t="str">
        <f>"200"</f>
        <v>200</v>
      </c>
      <c r="D64" s="22">
        <v>33.799999999999997</v>
      </c>
      <c r="E64" s="22">
        <v>32.43</v>
      </c>
      <c r="F64" s="22">
        <v>19.2</v>
      </c>
      <c r="G64" s="22">
        <v>2.02</v>
      </c>
      <c r="H64" s="22">
        <v>26.86</v>
      </c>
      <c r="I64" s="22">
        <v>418.50899500000003</v>
      </c>
      <c r="J64" s="22">
        <v>10.08</v>
      </c>
      <c r="K64" s="22">
        <v>1.3</v>
      </c>
      <c r="L64" s="22">
        <v>0</v>
      </c>
      <c r="M64" s="22">
        <v>0</v>
      </c>
      <c r="N64" s="22">
        <v>17.96</v>
      </c>
      <c r="O64" s="22">
        <v>8.4600000000000009</v>
      </c>
      <c r="P64" s="22">
        <v>0.44</v>
      </c>
      <c r="Q64" s="22">
        <v>0</v>
      </c>
      <c r="R64" s="22">
        <v>0</v>
      </c>
      <c r="S64" s="22">
        <v>2.2400000000000002</v>
      </c>
      <c r="T64" s="22">
        <v>2.52</v>
      </c>
      <c r="U64" s="22">
        <v>253.65</v>
      </c>
      <c r="V64" s="22">
        <v>211.73</v>
      </c>
      <c r="W64" s="22">
        <v>283.06</v>
      </c>
      <c r="X64" s="22">
        <v>41.16</v>
      </c>
      <c r="Y64" s="22">
        <v>366.88</v>
      </c>
      <c r="Z64" s="22">
        <v>1.01</v>
      </c>
      <c r="AA64" s="22">
        <v>106.4</v>
      </c>
      <c r="AB64" s="22">
        <v>54</v>
      </c>
      <c r="AC64" s="22">
        <v>122</v>
      </c>
      <c r="AD64" s="22">
        <v>1.49</v>
      </c>
      <c r="AE64" s="22">
        <v>0.08</v>
      </c>
      <c r="AF64" s="22">
        <v>0.46</v>
      </c>
      <c r="AG64" s="22">
        <v>0.82</v>
      </c>
      <c r="AH64" s="22">
        <v>7.85</v>
      </c>
      <c r="AI64" s="22">
        <v>0.46</v>
      </c>
      <c r="AJ64" s="22">
        <v>0</v>
      </c>
      <c r="AK64" s="22">
        <v>0</v>
      </c>
      <c r="AL64" s="22">
        <v>0</v>
      </c>
      <c r="AM64" s="22">
        <v>182.19</v>
      </c>
      <c r="AN64" s="22">
        <v>100.12</v>
      </c>
      <c r="AO64" s="22">
        <v>51.37</v>
      </c>
      <c r="AP64" s="22">
        <v>85.26</v>
      </c>
      <c r="AQ64" s="22">
        <v>29.09</v>
      </c>
      <c r="AR64" s="22">
        <v>116.24</v>
      </c>
      <c r="AS64" s="22">
        <v>95.95</v>
      </c>
      <c r="AT64" s="22">
        <v>117.86</v>
      </c>
      <c r="AU64" s="22">
        <v>140.33000000000001</v>
      </c>
      <c r="AV64" s="22">
        <v>51.78</v>
      </c>
      <c r="AW64" s="22">
        <v>76.69</v>
      </c>
      <c r="AX64" s="22">
        <v>529.95000000000005</v>
      </c>
      <c r="AY64" s="22">
        <v>1.06</v>
      </c>
      <c r="AZ64" s="22">
        <v>158.54</v>
      </c>
      <c r="BA64" s="22">
        <v>135.97999999999999</v>
      </c>
      <c r="BB64" s="22">
        <v>69.52</v>
      </c>
      <c r="BC64" s="22">
        <v>49.44</v>
      </c>
      <c r="BD64" s="22">
        <v>0</v>
      </c>
      <c r="BE64" s="22">
        <v>0</v>
      </c>
      <c r="BF64" s="22">
        <v>0</v>
      </c>
      <c r="BG64" s="22">
        <v>0</v>
      </c>
      <c r="BH64" s="22">
        <v>0</v>
      </c>
      <c r="BI64" s="22">
        <v>0</v>
      </c>
      <c r="BJ64" s="22">
        <v>0</v>
      </c>
      <c r="BK64" s="22">
        <v>0.12</v>
      </c>
      <c r="BL64" s="22">
        <v>0</v>
      </c>
      <c r="BM64" s="22">
        <v>0.08</v>
      </c>
      <c r="BN64" s="22">
        <v>0.01</v>
      </c>
      <c r="BO64" s="22">
        <v>0.01</v>
      </c>
      <c r="BP64" s="22">
        <v>0</v>
      </c>
      <c r="BQ64" s="22">
        <v>0</v>
      </c>
      <c r="BR64" s="22">
        <v>0</v>
      </c>
      <c r="BS64" s="22">
        <v>0.45</v>
      </c>
      <c r="BT64" s="22">
        <v>0</v>
      </c>
      <c r="BU64" s="22">
        <v>0</v>
      </c>
      <c r="BV64" s="22">
        <v>1.1200000000000001</v>
      </c>
      <c r="BW64" s="22">
        <v>0</v>
      </c>
      <c r="BX64" s="22">
        <v>0</v>
      </c>
      <c r="BY64" s="22">
        <v>0</v>
      </c>
      <c r="BZ64" s="22">
        <v>0</v>
      </c>
      <c r="CA64" s="22">
        <v>0</v>
      </c>
      <c r="CB64" s="22">
        <v>144.82</v>
      </c>
      <c r="CD64" s="22">
        <v>115.4</v>
      </c>
      <c r="CF64" s="22">
        <v>0</v>
      </c>
      <c r="CG64" s="22">
        <v>0</v>
      </c>
      <c r="CH64" s="22">
        <v>0</v>
      </c>
      <c r="CI64" s="22">
        <v>0</v>
      </c>
      <c r="CJ64" s="22">
        <v>0</v>
      </c>
      <c r="CK64" s="22">
        <v>0</v>
      </c>
      <c r="CL64" s="22">
        <v>0</v>
      </c>
      <c r="CM64" s="22">
        <v>0</v>
      </c>
      <c r="CN64" s="22">
        <v>0</v>
      </c>
      <c r="CO64" s="22">
        <v>13</v>
      </c>
      <c r="CP64" s="22">
        <v>0.5</v>
      </c>
    </row>
    <row r="65" spans="1:94" s="22" customFormat="1" x14ac:dyDescent="0.25">
      <c r="A65" s="22" t="str">
        <f>"-"</f>
        <v>-</v>
      </c>
      <c r="B65" s="23" t="s">
        <v>123</v>
      </c>
      <c r="C65" s="22" t="str">
        <f>"20"</f>
        <v>20</v>
      </c>
      <c r="D65" s="22">
        <v>1.44</v>
      </c>
      <c r="E65" s="22">
        <v>1.44</v>
      </c>
      <c r="F65" s="22">
        <v>1.7</v>
      </c>
      <c r="G65" s="22">
        <v>0</v>
      </c>
      <c r="H65" s="22">
        <v>11.1</v>
      </c>
      <c r="I65" s="22">
        <v>63.48</v>
      </c>
      <c r="J65" s="22">
        <v>1.04</v>
      </c>
      <c r="K65" s="22">
        <v>0</v>
      </c>
      <c r="L65" s="22">
        <v>0</v>
      </c>
      <c r="M65" s="22">
        <v>0</v>
      </c>
      <c r="N65" s="22">
        <v>11.1</v>
      </c>
      <c r="O65" s="22">
        <v>0</v>
      </c>
      <c r="P65" s="22">
        <v>0</v>
      </c>
      <c r="Q65" s="22">
        <v>0</v>
      </c>
      <c r="R65" s="22">
        <v>0</v>
      </c>
      <c r="S65" s="22">
        <v>0.08</v>
      </c>
      <c r="T65" s="22">
        <v>0.36</v>
      </c>
      <c r="U65" s="22">
        <v>26</v>
      </c>
      <c r="V65" s="22">
        <v>73</v>
      </c>
      <c r="W65" s="22">
        <v>61.4</v>
      </c>
      <c r="X65" s="22">
        <v>6.8</v>
      </c>
      <c r="Y65" s="22">
        <v>43.8</v>
      </c>
      <c r="Z65" s="22">
        <v>0.04</v>
      </c>
      <c r="AA65" s="22">
        <v>8.4</v>
      </c>
      <c r="AB65" s="22">
        <v>6</v>
      </c>
      <c r="AC65" s="22">
        <v>9.4</v>
      </c>
      <c r="AD65" s="22">
        <v>0.04</v>
      </c>
      <c r="AE65" s="22">
        <v>0.01</v>
      </c>
      <c r="AF65" s="22">
        <v>0.08</v>
      </c>
      <c r="AG65" s="22">
        <v>0.04</v>
      </c>
      <c r="AH65" s="22">
        <v>0.36</v>
      </c>
      <c r="AI65" s="22">
        <v>0.2</v>
      </c>
      <c r="AJ65" s="22">
        <v>0</v>
      </c>
      <c r="AK65" s="22">
        <v>0</v>
      </c>
      <c r="AL65" s="22">
        <v>0</v>
      </c>
      <c r="AM65" s="22">
        <v>107.6</v>
      </c>
      <c r="AN65" s="22">
        <v>108</v>
      </c>
      <c r="AO65" s="22">
        <v>33</v>
      </c>
      <c r="AP65" s="22">
        <v>60.8</v>
      </c>
      <c r="AQ65" s="22">
        <v>19</v>
      </c>
      <c r="AR65" s="22">
        <v>64</v>
      </c>
      <c r="AS65" s="22">
        <v>47.2</v>
      </c>
      <c r="AT65" s="22">
        <v>48</v>
      </c>
      <c r="AU65" s="22">
        <v>106</v>
      </c>
      <c r="AV65" s="22">
        <v>34</v>
      </c>
      <c r="AW65" s="22">
        <v>28</v>
      </c>
      <c r="AX65" s="22">
        <v>318.2</v>
      </c>
      <c r="AY65" s="22">
        <v>0</v>
      </c>
      <c r="AZ65" s="22">
        <v>156</v>
      </c>
      <c r="BA65" s="22">
        <v>83.6</v>
      </c>
      <c r="BB65" s="22">
        <v>67.599999999999994</v>
      </c>
      <c r="BC65" s="22">
        <v>13.8</v>
      </c>
      <c r="BD65" s="22">
        <v>0</v>
      </c>
      <c r="BE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L65" s="22">
        <v>0</v>
      </c>
      <c r="BM65" s="22">
        <v>0</v>
      </c>
      <c r="BN65" s="22">
        <v>0</v>
      </c>
      <c r="BO65" s="22">
        <v>0</v>
      </c>
      <c r="BP65" s="22">
        <v>0</v>
      </c>
      <c r="BQ65" s="22">
        <v>0</v>
      </c>
      <c r="BR65" s="22">
        <v>0</v>
      </c>
      <c r="BS65" s="22">
        <v>0.49</v>
      </c>
      <c r="BT65" s="22">
        <v>0</v>
      </c>
      <c r="BU65" s="22">
        <v>0</v>
      </c>
      <c r="BV65" s="22">
        <v>0.04</v>
      </c>
      <c r="BW65" s="22">
        <v>0.01</v>
      </c>
      <c r="BX65" s="22">
        <v>0.02</v>
      </c>
      <c r="BY65" s="22">
        <v>0</v>
      </c>
      <c r="BZ65" s="22">
        <v>0</v>
      </c>
      <c r="CA65" s="22">
        <v>0</v>
      </c>
      <c r="CB65" s="22">
        <v>5.32</v>
      </c>
      <c r="CD65" s="22">
        <v>9.4</v>
      </c>
      <c r="CF65" s="22">
        <v>0</v>
      </c>
      <c r="CG65" s="22">
        <v>0</v>
      </c>
      <c r="CH65" s="22">
        <v>0</v>
      </c>
      <c r="CI65" s="22">
        <v>0</v>
      </c>
      <c r="CJ65" s="22">
        <v>0</v>
      </c>
      <c r="CK65" s="22">
        <v>0</v>
      </c>
      <c r="CL65" s="22">
        <v>0</v>
      </c>
      <c r="CM65" s="22">
        <v>0</v>
      </c>
      <c r="CN65" s="22">
        <v>0</v>
      </c>
      <c r="CO65" s="22">
        <v>0</v>
      </c>
      <c r="CP65" s="22">
        <v>0</v>
      </c>
    </row>
    <row r="66" spans="1:94" s="22" customFormat="1" x14ac:dyDescent="0.25">
      <c r="A66" s="22" t="str">
        <f>"29/10"</f>
        <v>29/10</v>
      </c>
      <c r="B66" s="23" t="s">
        <v>87</v>
      </c>
      <c r="C66" s="22" t="str">
        <f>"200"</f>
        <v>200</v>
      </c>
      <c r="D66" s="22">
        <v>0.23</v>
      </c>
      <c r="E66" s="22">
        <v>0</v>
      </c>
      <c r="F66" s="22">
        <v>0.05</v>
      </c>
      <c r="G66" s="22">
        <v>0.05</v>
      </c>
      <c r="H66" s="22">
        <v>14.68</v>
      </c>
      <c r="I66" s="22">
        <v>57.683955512195169</v>
      </c>
      <c r="J66" s="22">
        <v>0</v>
      </c>
      <c r="K66" s="22">
        <v>0</v>
      </c>
      <c r="L66" s="22">
        <v>0</v>
      </c>
      <c r="M66" s="22">
        <v>0</v>
      </c>
      <c r="N66" s="22">
        <v>14.49</v>
      </c>
      <c r="O66" s="22">
        <v>0</v>
      </c>
      <c r="P66" s="22">
        <v>0.19</v>
      </c>
      <c r="Q66" s="22">
        <v>0</v>
      </c>
      <c r="R66" s="22">
        <v>0</v>
      </c>
      <c r="S66" s="22">
        <v>0.28000000000000003</v>
      </c>
      <c r="T66" s="22">
        <v>0.09</v>
      </c>
      <c r="U66" s="22">
        <v>0.68</v>
      </c>
      <c r="V66" s="22">
        <v>8.31</v>
      </c>
      <c r="W66" s="22">
        <v>2.3199999999999998</v>
      </c>
      <c r="X66" s="22">
        <v>0.56000000000000005</v>
      </c>
      <c r="Y66" s="22">
        <v>1</v>
      </c>
      <c r="Z66" s="22">
        <v>7.0000000000000007E-2</v>
      </c>
      <c r="AA66" s="22">
        <v>0</v>
      </c>
      <c r="AB66" s="22">
        <v>0.44</v>
      </c>
      <c r="AC66" s="22">
        <v>0.1</v>
      </c>
      <c r="AD66" s="22">
        <v>0.01</v>
      </c>
      <c r="AE66" s="22">
        <v>0</v>
      </c>
      <c r="AF66" s="22">
        <v>0</v>
      </c>
      <c r="AG66" s="22">
        <v>0</v>
      </c>
      <c r="AH66" s="22">
        <v>0.01</v>
      </c>
      <c r="AI66" s="22">
        <v>0.78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  <c r="BC66" s="22">
        <v>0</v>
      </c>
      <c r="BD66" s="22">
        <v>0</v>
      </c>
      <c r="BE66" s="22">
        <v>0</v>
      </c>
      <c r="BF66" s="22">
        <v>0</v>
      </c>
      <c r="BG66" s="22">
        <v>0</v>
      </c>
      <c r="BH66" s="22">
        <v>0</v>
      </c>
      <c r="BI66" s="22">
        <v>0</v>
      </c>
      <c r="BJ66" s="22">
        <v>0</v>
      </c>
      <c r="BK66" s="22">
        <v>0</v>
      </c>
      <c r="BL66" s="22">
        <v>0</v>
      </c>
      <c r="BM66" s="22">
        <v>0</v>
      </c>
      <c r="BN66" s="22">
        <v>0</v>
      </c>
      <c r="BO66" s="22">
        <v>0</v>
      </c>
      <c r="BP66" s="22">
        <v>0</v>
      </c>
      <c r="BQ66" s="22">
        <v>0</v>
      </c>
      <c r="BR66" s="22">
        <v>0</v>
      </c>
      <c r="BS66" s="22">
        <v>0</v>
      </c>
      <c r="BT66" s="22">
        <v>0</v>
      </c>
      <c r="BU66" s="22">
        <v>0</v>
      </c>
      <c r="BV66" s="22">
        <v>0</v>
      </c>
      <c r="BW66" s="22">
        <v>0</v>
      </c>
      <c r="BX66" s="22">
        <v>0</v>
      </c>
      <c r="BY66" s="22">
        <v>0</v>
      </c>
      <c r="BZ66" s="22">
        <v>0</v>
      </c>
      <c r="CA66" s="22">
        <v>0</v>
      </c>
      <c r="CB66" s="22">
        <v>203.4</v>
      </c>
      <c r="CD66" s="22">
        <v>7.0000000000000007E-2</v>
      </c>
      <c r="CF66" s="22">
        <v>0</v>
      </c>
      <c r="CG66" s="22">
        <v>0</v>
      </c>
      <c r="CH66" s="22">
        <v>0</v>
      </c>
      <c r="CI66" s="22">
        <v>0</v>
      </c>
      <c r="CJ66" s="22">
        <v>0</v>
      </c>
      <c r="CK66" s="22">
        <v>0</v>
      </c>
      <c r="CL66" s="22">
        <v>0</v>
      </c>
      <c r="CM66" s="22">
        <v>0</v>
      </c>
      <c r="CN66" s="22">
        <v>0</v>
      </c>
      <c r="CO66" s="22">
        <v>14.63</v>
      </c>
      <c r="CP66" s="22">
        <v>0</v>
      </c>
    </row>
    <row r="67" spans="1:94" s="22" customFormat="1" x14ac:dyDescent="0.25">
      <c r="A67" s="22" t="str">
        <f>"14/12"</f>
        <v>14/12</v>
      </c>
      <c r="B67" s="23" t="s">
        <v>124</v>
      </c>
      <c r="C67" s="22" t="str">
        <f>"100"</f>
        <v>100</v>
      </c>
      <c r="D67" s="22">
        <v>7.95</v>
      </c>
      <c r="E67" s="22">
        <v>1</v>
      </c>
      <c r="F67" s="22">
        <v>11.22</v>
      </c>
      <c r="G67" s="22">
        <v>0.85</v>
      </c>
      <c r="H67" s="22">
        <v>55.55</v>
      </c>
      <c r="I67" s="22">
        <v>352.29846599999996</v>
      </c>
      <c r="J67" s="22">
        <v>7.81</v>
      </c>
      <c r="K67" s="22">
        <v>0.33</v>
      </c>
      <c r="L67" s="22">
        <v>0</v>
      </c>
      <c r="M67" s="22">
        <v>0</v>
      </c>
      <c r="N67" s="22">
        <v>13.32</v>
      </c>
      <c r="O67" s="22">
        <v>40.159999999999997</v>
      </c>
      <c r="P67" s="22">
        <v>2.0699999999999998</v>
      </c>
      <c r="Q67" s="22">
        <v>0</v>
      </c>
      <c r="R67" s="22">
        <v>0</v>
      </c>
      <c r="S67" s="22">
        <v>0.03</v>
      </c>
      <c r="T67" s="22">
        <v>1.36</v>
      </c>
      <c r="U67" s="22">
        <v>251.83</v>
      </c>
      <c r="V67" s="22">
        <v>113.29</v>
      </c>
      <c r="W67" s="22">
        <v>47.93</v>
      </c>
      <c r="X67" s="22">
        <v>12.88</v>
      </c>
      <c r="Y67" s="22">
        <v>76.819999999999993</v>
      </c>
      <c r="Z67" s="22">
        <v>0.78</v>
      </c>
      <c r="AA67" s="22">
        <v>39.659999999999997</v>
      </c>
      <c r="AB67" s="22">
        <v>38.44</v>
      </c>
      <c r="AC67" s="22">
        <v>74.209999999999994</v>
      </c>
      <c r="AD67" s="22">
        <v>1.1299999999999999</v>
      </c>
      <c r="AE67" s="22">
        <v>0.09</v>
      </c>
      <c r="AF67" s="22">
        <v>7.0000000000000007E-2</v>
      </c>
      <c r="AG67" s="22">
        <v>0.66</v>
      </c>
      <c r="AH67" s="22">
        <v>2.2200000000000002</v>
      </c>
      <c r="AI67" s="22">
        <v>0.16</v>
      </c>
      <c r="AJ67" s="22">
        <v>0</v>
      </c>
      <c r="AK67" s="22">
        <v>52.65</v>
      </c>
      <c r="AL67" s="22">
        <v>51.94</v>
      </c>
      <c r="AM67" s="22">
        <v>582.30999999999995</v>
      </c>
      <c r="AN67" s="22">
        <v>222.74</v>
      </c>
      <c r="AO67" s="22">
        <v>117.1</v>
      </c>
      <c r="AP67" s="22">
        <v>233.92</v>
      </c>
      <c r="AQ67" s="22">
        <v>79.489999999999995</v>
      </c>
      <c r="AR67" s="22">
        <v>353.28</v>
      </c>
      <c r="AS67" s="22">
        <v>206.71</v>
      </c>
      <c r="AT67" s="22">
        <v>248.07</v>
      </c>
      <c r="AU67" s="22">
        <v>215.78</v>
      </c>
      <c r="AV67" s="22">
        <v>127.14</v>
      </c>
      <c r="AW67" s="22">
        <v>217.23</v>
      </c>
      <c r="AX67" s="22">
        <v>1901.9</v>
      </c>
      <c r="AY67" s="22">
        <v>0</v>
      </c>
      <c r="AZ67" s="22">
        <v>599.44000000000005</v>
      </c>
      <c r="BA67" s="22">
        <v>313.11</v>
      </c>
      <c r="BB67" s="22">
        <v>211.42</v>
      </c>
      <c r="BC67" s="22">
        <v>131.06</v>
      </c>
      <c r="BD67" s="22">
        <v>0.36</v>
      </c>
      <c r="BE67" s="22">
        <v>0.16</v>
      </c>
      <c r="BF67" s="22">
        <v>0.09</v>
      </c>
      <c r="BG67" s="22">
        <v>0.2</v>
      </c>
      <c r="BH67" s="22">
        <v>0.23</v>
      </c>
      <c r="BI67" s="22">
        <v>1.05</v>
      </c>
      <c r="BJ67" s="22">
        <v>0</v>
      </c>
      <c r="BK67" s="22">
        <v>2.99</v>
      </c>
      <c r="BL67" s="22">
        <v>0</v>
      </c>
      <c r="BM67" s="22">
        <v>0.91</v>
      </c>
      <c r="BN67" s="22">
        <v>0</v>
      </c>
      <c r="BO67" s="22">
        <v>0</v>
      </c>
      <c r="BP67" s="22">
        <v>0</v>
      </c>
      <c r="BQ67" s="22">
        <v>0.2</v>
      </c>
      <c r="BR67" s="22">
        <v>0.31</v>
      </c>
      <c r="BS67" s="22">
        <v>2.4300000000000002</v>
      </c>
      <c r="BT67" s="22">
        <v>0</v>
      </c>
      <c r="BU67" s="22">
        <v>0</v>
      </c>
      <c r="BV67" s="22">
        <v>0.45</v>
      </c>
      <c r="BW67" s="22">
        <v>0.03</v>
      </c>
      <c r="BX67" s="22">
        <v>0</v>
      </c>
      <c r="BY67" s="22">
        <v>0</v>
      </c>
      <c r="BZ67" s="22">
        <v>0</v>
      </c>
      <c r="CA67" s="22">
        <v>0</v>
      </c>
      <c r="CB67" s="22">
        <v>39.96</v>
      </c>
      <c r="CD67" s="22">
        <v>46.07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12</v>
      </c>
      <c r="CP67" s="22">
        <v>0.6</v>
      </c>
    </row>
    <row r="68" spans="1:94" s="20" customFormat="1" x14ac:dyDescent="0.25">
      <c r="A68" s="20" t="str">
        <f>"-"</f>
        <v>-</v>
      </c>
      <c r="B68" s="21" t="s">
        <v>89</v>
      </c>
      <c r="C68" s="20" t="str">
        <f>"30"</f>
        <v>30</v>
      </c>
      <c r="D68" s="20">
        <v>1.98</v>
      </c>
      <c r="E68" s="20">
        <v>0</v>
      </c>
      <c r="F68" s="20">
        <v>0.36</v>
      </c>
      <c r="G68" s="20">
        <v>0.36</v>
      </c>
      <c r="H68" s="20">
        <v>12.51</v>
      </c>
      <c r="I68" s="20">
        <v>58.013999999999996</v>
      </c>
      <c r="J68" s="20">
        <v>0.06</v>
      </c>
      <c r="K68" s="20">
        <v>0</v>
      </c>
      <c r="L68" s="20">
        <v>0</v>
      </c>
      <c r="M68" s="20">
        <v>0</v>
      </c>
      <c r="N68" s="20">
        <v>0.36</v>
      </c>
      <c r="O68" s="20">
        <v>9.66</v>
      </c>
      <c r="P68" s="20">
        <v>2.4900000000000002</v>
      </c>
      <c r="Q68" s="20">
        <v>0</v>
      </c>
      <c r="R68" s="20">
        <v>0</v>
      </c>
      <c r="S68" s="20">
        <v>0.3</v>
      </c>
      <c r="T68" s="20">
        <v>0.75</v>
      </c>
      <c r="U68" s="20">
        <v>183</v>
      </c>
      <c r="V68" s="20">
        <v>73.5</v>
      </c>
      <c r="W68" s="20">
        <v>10.5</v>
      </c>
      <c r="X68" s="20">
        <v>14.1</v>
      </c>
      <c r="Y68" s="20">
        <v>47.4</v>
      </c>
      <c r="Z68" s="20">
        <v>1.17</v>
      </c>
      <c r="AA68" s="20">
        <v>0</v>
      </c>
      <c r="AB68" s="20">
        <v>1.5</v>
      </c>
      <c r="AC68" s="20">
        <v>0.3</v>
      </c>
      <c r="AD68" s="20">
        <v>0.42</v>
      </c>
      <c r="AE68" s="20">
        <v>0.05</v>
      </c>
      <c r="AF68" s="20">
        <v>0.02</v>
      </c>
      <c r="AG68" s="20">
        <v>0.21</v>
      </c>
      <c r="AH68" s="20">
        <v>0.6</v>
      </c>
      <c r="AI68" s="20">
        <v>0</v>
      </c>
      <c r="AJ68" s="20">
        <v>0</v>
      </c>
      <c r="AK68" s="20">
        <v>0</v>
      </c>
      <c r="AL68" s="20">
        <v>0</v>
      </c>
      <c r="AM68" s="20">
        <v>128.1</v>
      </c>
      <c r="AN68" s="20">
        <v>66.900000000000006</v>
      </c>
      <c r="AO68" s="20">
        <v>27.9</v>
      </c>
      <c r="AP68" s="20">
        <v>59.4</v>
      </c>
      <c r="AQ68" s="20">
        <v>24</v>
      </c>
      <c r="AR68" s="20">
        <v>111.3</v>
      </c>
      <c r="AS68" s="20">
        <v>89.1</v>
      </c>
      <c r="AT68" s="20">
        <v>87.3</v>
      </c>
      <c r="AU68" s="20">
        <v>139.19999999999999</v>
      </c>
      <c r="AV68" s="20">
        <v>37.200000000000003</v>
      </c>
      <c r="AW68" s="20">
        <v>93</v>
      </c>
      <c r="AX68" s="20">
        <v>458.7</v>
      </c>
      <c r="AY68" s="20">
        <v>0</v>
      </c>
      <c r="AZ68" s="20">
        <v>157.80000000000001</v>
      </c>
      <c r="BA68" s="20">
        <v>87.3</v>
      </c>
      <c r="BB68" s="20">
        <v>54</v>
      </c>
      <c r="BC68" s="20">
        <v>39</v>
      </c>
      <c r="BD68" s="20">
        <v>0</v>
      </c>
      <c r="BE68" s="20">
        <v>0</v>
      </c>
      <c r="BF68" s="20">
        <v>0</v>
      </c>
      <c r="BG68" s="20">
        <v>0</v>
      </c>
      <c r="BH68" s="20">
        <v>0</v>
      </c>
      <c r="BI68" s="20">
        <v>0</v>
      </c>
      <c r="BJ68" s="20">
        <v>0</v>
      </c>
      <c r="BK68" s="20">
        <v>0.04</v>
      </c>
      <c r="BL68" s="20">
        <v>0</v>
      </c>
      <c r="BM68" s="20">
        <v>0</v>
      </c>
      <c r="BN68" s="20">
        <v>0.01</v>
      </c>
      <c r="BO68" s="20">
        <v>0</v>
      </c>
      <c r="BP68" s="20">
        <v>0</v>
      </c>
      <c r="BQ68" s="20">
        <v>0</v>
      </c>
      <c r="BR68" s="20">
        <v>0</v>
      </c>
      <c r="BS68" s="20">
        <v>0.03</v>
      </c>
      <c r="BT68" s="20">
        <v>0</v>
      </c>
      <c r="BU68" s="20">
        <v>0</v>
      </c>
      <c r="BV68" s="20">
        <v>0.14000000000000001</v>
      </c>
      <c r="BW68" s="20">
        <v>0.02</v>
      </c>
      <c r="BX68" s="20">
        <v>0</v>
      </c>
      <c r="BY68" s="20">
        <v>0</v>
      </c>
      <c r="BZ68" s="20">
        <v>0</v>
      </c>
      <c r="CA68" s="20">
        <v>0</v>
      </c>
      <c r="CB68" s="20">
        <v>14.1</v>
      </c>
      <c r="CD68" s="20">
        <v>0.25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  <c r="CK68" s="20">
        <v>0</v>
      </c>
      <c r="CL68" s="20">
        <v>0</v>
      </c>
      <c r="CM68" s="20">
        <v>0</v>
      </c>
      <c r="CN68" s="20">
        <v>0</v>
      </c>
      <c r="CO68" s="20">
        <v>0</v>
      </c>
      <c r="CP68" s="20">
        <v>0</v>
      </c>
    </row>
    <row r="69" spans="1:94" s="24" customFormat="1" x14ac:dyDescent="0.25">
      <c r="B69" s="25" t="s">
        <v>91</v>
      </c>
      <c r="D69" s="24">
        <v>45.4</v>
      </c>
      <c r="E69" s="24">
        <v>34.869999999999997</v>
      </c>
      <c r="F69" s="24">
        <v>32.53</v>
      </c>
      <c r="G69" s="24">
        <v>3.28</v>
      </c>
      <c r="H69" s="24">
        <v>120.7</v>
      </c>
      <c r="I69" s="24">
        <v>949.99</v>
      </c>
      <c r="J69" s="24">
        <v>18.989999999999998</v>
      </c>
      <c r="K69" s="24">
        <v>1.63</v>
      </c>
      <c r="L69" s="24">
        <v>0</v>
      </c>
      <c r="M69" s="24">
        <v>0</v>
      </c>
      <c r="N69" s="24">
        <v>57.23</v>
      </c>
      <c r="O69" s="24">
        <v>58.28</v>
      </c>
      <c r="P69" s="24">
        <v>5.19</v>
      </c>
      <c r="Q69" s="24">
        <v>0</v>
      </c>
      <c r="R69" s="24">
        <v>0</v>
      </c>
      <c r="S69" s="24">
        <v>2.93</v>
      </c>
      <c r="T69" s="24">
        <v>5.08</v>
      </c>
      <c r="U69" s="24">
        <v>715.15</v>
      </c>
      <c r="V69" s="24">
        <v>479.83</v>
      </c>
      <c r="W69" s="24">
        <v>405.21</v>
      </c>
      <c r="X69" s="24">
        <v>75.489999999999995</v>
      </c>
      <c r="Y69" s="24">
        <v>535.9</v>
      </c>
      <c r="Z69" s="24">
        <v>3.07</v>
      </c>
      <c r="AA69" s="24">
        <v>154.46</v>
      </c>
      <c r="AB69" s="24">
        <v>100.38</v>
      </c>
      <c r="AC69" s="24">
        <v>206.01</v>
      </c>
      <c r="AD69" s="24">
        <v>3.09</v>
      </c>
      <c r="AE69" s="24">
        <v>0.24</v>
      </c>
      <c r="AF69" s="24">
        <v>0.63</v>
      </c>
      <c r="AG69" s="24">
        <v>1.73</v>
      </c>
      <c r="AH69" s="24">
        <v>11.05</v>
      </c>
      <c r="AI69" s="24">
        <v>1.6</v>
      </c>
      <c r="AJ69" s="24">
        <v>0</v>
      </c>
      <c r="AK69" s="24">
        <v>52.65</v>
      </c>
      <c r="AL69" s="24">
        <v>51.94</v>
      </c>
      <c r="AM69" s="24">
        <v>1000.2</v>
      </c>
      <c r="AN69" s="24">
        <v>497.76</v>
      </c>
      <c r="AO69" s="24">
        <v>229.36</v>
      </c>
      <c r="AP69" s="24">
        <v>439.38</v>
      </c>
      <c r="AQ69" s="24">
        <v>151.58000000000001</v>
      </c>
      <c r="AR69" s="24">
        <v>644.82000000000005</v>
      </c>
      <c r="AS69" s="24">
        <v>438.96</v>
      </c>
      <c r="AT69" s="24">
        <v>501.22</v>
      </c>
      <c r="AU69" s="24">
        <v>601.30999999999995</v>
      </c>
      <c r="AV69" s="24">
        <v>250.11</v>
      </c>
      <c r="AW69" s="24">
        <v>414.93</v>
      </c>
      <c r="AX69" s="24">
        <v>3208.75</v>
      </c>
      <c r="AY69" s="24">
        <v>1.06</v>
      </c>
      <c r="AZ69" s="24">
        <v>1071.77</v>
      </c>
      <c r="BA69" s="24">
        <v>620</v>
      </c>
      <c r="BB69" s="24">
        <v>402.55</v>
      </c>
      <c r="BC69" s="24">
        <v>233.3</v>
      </c>
      <c r="BD69" s="24">
        <v>0.36</v>
      </c>
      <c r="BE69" s="24">
        <v>0.16</v>
      </c>
      <c r="BF69" s="24">
        <v>0.09</v>
      </c>
      <c r="BG69" s="24">
        <v>0.2</v>
      </c>
      <c r="BH69" s="24">
        <v>0.23</v>
      </c>
      <c r="BI69" s="24">
        <v>1.05</v>
      </c>
      <c r="BJ69" s="24">
        <v>0</v>
      </c>
      <c r="BK69" s="24">
        <v>3.15</v>
      </c>
      <c r="BL69" s="24">
        <v>0</v>
      </c>
      <c r="BM69" s="24">
        <v>0.99</v>
      </c>
      <c r="BN69" s="24">
        <v>0.01</v>
      </c>
      <c r="BO69" s="24">
        <v>0.01</v>
      </c>
      <c r="BP69" s="24">
        <v>0</v>
      </c>
      <c r="BQ69" s="24">
        <v>0.2</v>
      </c>
      <c r="BR69" s="24">
        <v>0.31</v>
      </c>
      <c r="BS69" s="24">
        <v>3.41</v>
      </c>
      <c r="BT69" s="24">
        <v>0</v>
      </c>
      <c r="BU69" s="24">
        <v>0</v>
      </c>
      <c r="BV69" s="24">
        <v>1.75</v>
      </c>
      <c r="BW69" s="24">
        <v>0.06</v>
      </c>
      <c r="BX69" s="24">
        <v>0.02</v>
      </c>
      <c r="BY69" s="24">
        <v>0</v>
      </c>
      <c r="BZ69" s="24">
        <v>0</v>
      </c>
      <c r="CA69" s="24">
        <v>0</v>
      </c>
      <c r="CB69" s="24">
        <v>407.6</v>
      </c>
      <c r="CC69" s="24">
        <f>$I$69/$I$79*100</f>
        <v>50.710217415673362</v>
      </c>
      <c r="CD69" s="24">
        <v>171.19</v>
      </c>
      <c r="CF69" s="24">
        <v>0</v>
      </c>
      <c r="CG69" s="24">
        <v>0</v>
      </c>
      <c r="CH69" s="24">
        <v>0</v>
      </c>
      <c r="CI69" s="24">
        <v>0</v>
      </c>
      <c r="CJ69" s="24">
        <v>0</v>
      </c>
      <c r="CK69" s="24">
        <v>0</v>
      </c>
      <c r="CL69" s="24">
        <v>0</v>
      </c>
      <c r="CM69" s="24">
        <v>0</v>
      </c>
      <c r="CN69" s="24">
        <v>0</v>
      </c>
      <c r="CO69" s="24">
        <v>39.630000000000003</v>
      </c>
      <c r="CP69" s="24">
        <v>1.1000000000000001</v>
      </c>
    </row>
    <row r="70" spans="1:94" x14ac:dyDescent="0.25">
      <c r="B70" s="19" t="s">
        <v>92</v>
      </c>
    </row>
    <row r="71" spans="1:94" s="22" customFormat="1" ht="78.75" x14ac:dyDescent="0.25">
      <c r="A71" s="22" t="str">
        <f>"48/1"</f>
        <v>48/1</v>
      </c>
      <c r="B71" s="23" t="s">
        <v>125</v>
      </c>
      <c r="C71" s="22" t="str">
        <f>"120"</f>
        <v>120</v>
      </c>
      <c r="D71" s="22">
        <v>1.7</v>
      </c>
      <c r="E71" s="22">
        <v>0</v>
      </c>
      <c r="F71" s="22">
        <v>7.33</v>
      </c>
      <c r="G71" s="22">
        <v>7.33</v>
      </c>
      <c r="H71" s="22">
        <v>12.74</v>
      </c>
      <c r="I71" s="22">
        <v>121.10639687999999</v>
      </c>
      <c r="J71" s="22">
        <v>0.96</v>
      </c>
      <c r="K71" s="22">
        <v>4.68</v>
      </c>
      <c r="L71" s="22">
        <v>0.9</v>
      </c>
      <c r="M71" s="22">
        <v>0</v>
      </c>
      <c r="N71" s="22">
        <v>3.46</v>
      </c>
      <c r="O71" s="22">
        <v>7.44</v>
      </c>
      <c r="P71" s="22">
        <v>1.84</v>
      </c>
      <c r="Q71" s="22">
        <v>0</v>
      </c>
      <c r="R71" s="22">
        <v>0</v>
      </c>
      <c r="S71" s="22">
        <v>0.34</v>
      </c>
      <c r="T71" s="22">
        <v>2.2799999999999998</v>
      </c>
      <c r="U71" s="22">
        <v>429.56</v>
      </c>
      <c r="V71" s="22">
        <v>339.7</v>
      </c>
      <c r="W71" s="22">
        <v>22.01</v>
      </c>
      <c r="X71" s="22">
        <v>24.32</v>
      </c>
      <c r="Y71" s="22">
        <v>54.61</v>
      </c>
      <c r="Z71" s="22">
        <v>0.85</v>
      </c>
      <c r="AA71" s="22">
        <v>0</v>
      </c>
      <c r="AB71" s="22">
        <v>2437.6</v>
      </c>
      <c r="AC71" s="22">
        <v>487.37</v>
      </c>
      <c r="AD71" s="22">
        <v>3.37</v>
      </c>
      <c r="AE71" s="22">
        <v>7.0000000000000007E-2</v>
      </c>
      <c r="AF71" s="22">
        <v>0.05</v>
      </c>
      <c r="AG71" s="22">
        <v>0.76</v>
      </c>
      <c r="AH71" s="22">
        <v>1.39</v>
      </c>
      <c r="AI71" s="22">
        <v>4.95</v>
      </c>
      <c r="AJ71" s="22">
        <v>0</v>
      </c>
      <c r="AK71" s="22">
        <v>0</v>
      </c>
      <c r="AL71" s="22">
        <v>0</v>
      </c>
      <c r="AM71" s="22">
        <v>35.86</v>
      </c>
      <c r="AN71" s="22">
        <v>39.69</v>
      </c>
      <c r="AO71" s="22">
        <v>7.22</v>
      </c>
      <c r="AP71" s="22">
        <v>27.96</v>
      </c>
      <c r="AQ71" s="22">
        <v>12.18</v>
      </c>
      <c r="AR71" s="22">
        <v>28.25</v>
      </c>
      <c r="AS71" s="22">
        <v>40.9</v>
      </c>
      <c r="AT71" s="22">
        <v>92.22</v>
      </c>
      <c r="AU71" s="22">
        <v>66.760000000000005</v>
      </c>
      <c r="AV71" s="22">
        <v>10.45</v>
      </c>
      <c r="AW71" s="22">
        <v>27.81</v>
      </c>
      <c r="AX71" s="22">
        <v>167.11</v>
      </c>
      <c r="AY71" s="22">
        <v>0</v>
      </c>
      <c r="AZ71" s="22">
        <v>22.33</v>
      </c>
      <c r="BA71" s="22">
        <v>21.45</v>
      </c>
      <c r="BB71" s="22">
        <v>19.62</v>
      </c>
      <c r="BC71" s="22">
        <v>9.4499999999999993</v>
      </c>
      <c r="BD71" s="22">
        <v>0</v>
      </c>
      <c r="BE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0.48</v>
      </c>
      <c r="BL71" s="22">
        <v>0</v>
      </c>
      <c r="BM71" s="22">
        <v>0.3</v>
      </c>
      <c r="BN71" s="22">
        <v>0.02</v>
      </c>
      <c r="BO71" s="22">
        <v>0.05</v>
      </c>
      <c r="BP71" s="22">
        <v>0</v>
      </c>
      <c r="BQ71" s="22">
        <v>0</v>
      </c>
      <c r="BR71" s="22">
        <v>0</v>
      </c>
      <c r="BS71" s="22">
        <v>1.76</v>
      </c>
      <c r="BT71" s="22">
        <v>0</v>
      </c>
      <c r="BU71" s="22">
        <v>0</v>
      </c>
      <c r="BV71" s="22">
        <v>4.22</v>
      </c>
      <c r="BW71" s="22">
        <v>0</v>
      </c>
      <c r="BX71" s="22">
        <v>0</v>
      </c>
      <c r="BY71" s="22">
        <v>0</v>
      </c>
      <c r="BZ71" s="22">
        <v>0</v>
      </c>
      <c r="CA71" s="22">
        <v>0</v>
      </c>
      <c r="CB71" s="22">
        <v>96.11</v>
      </c>
      <c r="CD71" s="22">
        <v>406.27</v>
      </c>
      <c r="CF71" s="22">
        <v>0</v>
      </c>
      <c r="CG71" s="22">
        <v>0</v>
      </c>
      <c r="CH71" s="22">
        <v>0</v>
      </c>
      <c r="CI71" s="22">
        <v>0</v>
      </c>
      <c r="CJ71" s="22">
        <v>0</v>
      </c>
      <c r="CK71" s="22">
        <v>0</v>
      </c>
      <c r="CL71" s="22">
        <v>0</v>
      </c>
      <c r="CM71" s="22">
        <v>0</v>
      </c>
      <c r="CN71" s="22">
        <v>0</v>
      </c>
      <c r="CO71" s="22">
        <v>0</v>
      </c>
      <c r="CP71" s="22">
        <v>0.6</v>
      </c>
    </row>
    <row r="72" spans="1:94" s="22" customFormat="1" ht="31.5" x14ac:dyDescent="0.25">
      <c r="A72" s="22" t="str">
        <f>"10/2"</f>
        <v>10/2</v>
      </c>
      <c r="B72" s="23" t="s">
        <v>126</v>
      </c>
      <c r="C72" s="22" t="str">
        <f>"250"</f>
        <v>250</v>
      </c>
      <c r="D72" s="22">
        <v>2.2400000000000002</v>
      </c>
      <c r="E72" s="22">
        <v>0</v>
      </c>
      <c r="F72" s="22">
        <v>5.38</v>
      </c>
      <c r="G72" s="22">
        <v>5.36</v>
      </c>
      <c r="H72" s="22">
        <v>15.67</v>
      </c>
      <c r="I72" s="22">
        <v>117.73457499999999</v>
      </c>
      <c r="J72" s="22">
        <v>0.7</v>
      </c>
      <c r="K72" s="22">
        <v>3.25</v>
      </c>
      <c r="L72" s="22">
        <v>0</v>
      </c>
      <c r="M72" s="22">
        <v>0</v>
      </c>
      <c r="N72" s="22">
        <v>3.45</v>
      </c>
      <c r="O72" s="22">
        <v>10.3</v>
      </c>
      <c r="P72" s="22">
        <v>1.92</v>
      </c>
      <c r="Q72" s="22">
        <v>0</v>
      </c>
      <c r="R72" s="22">
        <v>0</v>
      </c>
      <c r="S72" s="22">
        <v>0.41</v>
      </c>
      <c r="T72" s="22">
        <v>2.27</v>
      </c>
      <c r="U72" s="22">
        <v>371.05</v>
      </c>
      <c r="V72" s="22">
        <v>480.04</v>
      </c>
      <c r="W72" s="22">
        <v>28.68</v>
      </c>
      <c r="X72" s="22">
        <v>24.24</v>
      </c>
      <c r="Y72" s="22">
        <v>56.62</v>
      </c>
      <c r="Z72" s="22">
        <v>0.91</v>
      </c>
      <c r="AA72" s="22">
        <v>0</v>
      </c>
      <c r="AB72" s="22">
        <v>978.8</v>
      </c>
      <c r="AC72" s="22">
        <v>203.6</v>
      </c>
      <c r="AD72" s="22">
        <v>2.37</v>
      </c>
      <c r="AE72" s="22">
        <v>0.08</v>
      </c>
      <c r="AF72" s="22">
        <v>0.06</v>
      </c>
      <c r="AG72" s="22">
        <v>1</v>
      </c>
      <c r="AH72" s="22">
        <v>1.72</v>
      </c>
      <c r="AI72" s="22">
        <v>10.5</v>
      </c>
      <c r="AJ72" s="22">
        <v>0</v>
      </c>
      <c r="AK72" s="22">
        <v>0</v>
      </c>
      <c r="AL72" s="22">
        <v>0</v>
      </c>
      <c r="AM72" s="22">
        <v>51.42</v>
      </c>
      <c r="AN72" s="22">
        <v>57.35</v>
      </c>
      <c r="AO72" s="22">
        <v>12.03</v>
      </c>
      <c r="AP72" s="22">
        <v>39.67</v>
      </c>
      <c r="AQ72" s="22">
        <v>16.73</v>
      </c>
      <c r="AR72" s="22">
        <v>42.35</v>
      </c>
      <c r="AS72" s="22">
        <v>58.75</v>
      </c>
      <c r="AT72" s="22">
        <v>132.65</v>
      </c>
      <c r="AU72" s="22">
        <v>94.38</v>
      </c>
      <c r="AV72" s="22">
        <v>16.47</v>
      </c>
      <c r="AW72" s="22">
        <v>40.47</v>
      </c>
      <c r="AX72" s="22">
        <v>228.91</v>
      </c>
      <c r="AY72" s="22">
        <v>0</v>
      </c>
      <c r="AZ72" s="22">
        <v>35.07</v>
      </c>
      <c r="BA72" s="22">
        <v>33.229999999999997</v>
      </c>
      <c r="BB72" s="22">
        <v>32.24</v>
      </c>
      <c r="BC72" s="22">
        <v>14.05</v>
      </c>
      <c r="BD72" s="22">
        <v>0</v>
      </c>
      <c r="BE72" s="22">
        <v>0</v>
      </c>
      <c r="BF72" s="22">
        <v>0</v>
      </c>
      <c r="BG72" s="22">
        <v>0</v>
      </c>
      <c r="BH72" s="22">
        <v>0</v>
      </c>
      <c r="BI72" s="22">
        <v>0</v>
      </c>
      <c r="BJ72" s="22">
        <v>0</v>
      </c>
      <c r="BK72" s="22">
        <v>0.32</v>
      </c>
      <c r="BL72" s="22">
        <v>0</v>
      </c>
      <c r="BM72" s="22">
        <v>0.19</v>
      </c>
      <c r="BN72" s="22">
        <v>0.01</v>
      </c>
      <c r="BO72" s="22">
        <v>0.03</v>
      </c>
      <c r="BP72" s="22">
        <v>0</v>
      </c>
      <c r="BQ72" s="22">
        <v>0</v>
      </c>
      <c r="BR72" s="22">
        <v>0</v>
      </c>
      <c r="BS72" s="22">
        <v>1.1499999999999999</v>
      </c>
      <c r="BT72" s="22">
        <v>0</v>
      </c>
      <c r="BU72" s="22">
        <v>0</v>
      </c>
      <c r="BV72" s="22">
        <v>3.02</v>
      </c>
      <c r="BW72" s="22">
        <v>0</v>
      </c>
      <c r="BX72" s="22">
        <v>0</v>
      </c>
      <c r="BY72" s="22">
        <v>0</v>
      </c>
      <c r="BZ72" s="22">
        <v>0</v>
      </c>
      <c r="CA72" s="22">
        <v>0</v>
      </c>
      <c r="CB72" s="22">
        <v>283.61</v>
      </c>
      <c r="CD72" s="22">
        <v>163.13</v>
      </c>
      <c r="CF72" s="22">
        <v>0</v>
      </c>
      <c r="CG72" s="22">
        <v>0</v>
      </c>
      <c r="CH72" s="22">
        <v>0</v>
      </c>
      <c r="CI72" s="22">
        <v>0</v>
      </c>
      <c r="CJ72" s="22">
        <v>0</v>
      </c>
      <c r="CK72" s="22">
        <v>0</v>
      </c>
      <c r="CL72" s="22">
        <v>0</v>
      </c>
      <c r="CM72" s="22">
        <v>0</v>
      </c>
      <c r="CN72" s="22">
        <v>0</v>
      </c>
      <c r="CO72" s="22">
        <v>0</v>
      </c>
      <c r="CP72" s="22">
        <v>0.5</v>
      </c>
    </row>
    <row r="73" spans="1:94" s="22" customFormat="1" ht="31.5" x14ac:dyDescent="0.25">
      <c r="A73" s="22" t="str">
        <f>"5/9"</f>
        <v>5/9</v>
      </c>
      <c r="B73" s="23" t="s">
        <v>127</v>
      </c>
      <c r="C73" s="22" t="str">
        <f>"120"</f>
        <v>120</v>
      </c>
      <c r="D73" s="22">
        <v>17.8</v>
      </c>
      <c r="E73" s="22">
        <v>16.18</v>
      </c>
      <c r="F73" s="22">
        <v>14.92</v>
      </c>
      <c r="G73" s="22">
        <v>1.9</v>
      </c>
      <c r="H73" s="22">
        <v>11.14</v>
      </c>
      <c r="I73" s="22">
        <v>250.43425200000001</v>
      </c>
      <c r="J73" s="22">
        <v>4.8099999999999996</v>
      </c>
      <c r="K73" s="22">
        <v>1.56</v>
      </c>
      <c r="L73" s="22">
        <v>0</v>
      </c>
      <c r="M73" s="22">
        <v>0</v>
      </c>
      <c r="N73" s="22">
        <v>1.63</v>
      </c>
      <c r="O73" s="22">
        <v>9.34</v>
      </c>
      <c r="P73" s="22">
        <v>0.18</v>
      </c>
      <c r="Q73" s="22">
        <v>0</v>
      </c>
      <c r="R73" s="22">
        <v>0</v>
      </c>
      <c r="S73" s="22">
        <v>0.03</v>
      </c>
      <c r="T73" s="22">
        <v>1.82</v>
      </c>
      <c r="U73" s="22">
        <v>460.55</v>
      </c>
      <c r="V73" s="22">
        <v>188.68</v>
      </c>
      <c r="W73" s="22">
        <v>47.95</v>
      </c>
      <c r="X73" s="22">
        <v>18.98</v>
      </c>
      <c r="Y73" s="22">
        <v>151.41999999999999</v>
      </c>
      <c r="Z73" s="22">
        <v>1.45</v>
      </c>
      <c r="AA73" s="22">
        <v>54.53</v>
      </c>
      <c r="AB73" s="22">
        <v>11.88</v>
      </c>
      <c r="AC73" s="22">
        <v>70.540000000000006</v>
      </c>
      <c r="AD73" s="22">
        <v>1.5</v>
      </c>
      <c r="AE73" s="22">
        <v>7.0000000000000007E-2</v>
      </c>
      <c r="AF73" s="22">
        <v>0.16</v>
      </c>
      <c r="AG73" s="22">
        <v>6.18</v>
      </c>
      <c r="AH73" s="22">
        <v>11.34</v>
      </c>
      <c r="AI73" s="22">
        <v>0.4</v>
      </c>
      <c r="AJ73" s="22">
        <v>0</v>
      </c>
      <c r="AK73" s="22">
        <v>46.46</v>
      </c>
      <c r="AL73" s="22">
        <v>45.89</v>
      </c>
      <c r="AM73" s="22">
        <v>165.36</v>
      </c>
      <c r="AN73" s="22">
        <v>92.02</v>
      </c>
      <c r="AO73" s="22">
        <v>38.130000000000003</v>
      </c>
      <c r="AP73" s="22">
        <v>71.14</v>
      </c>
      <c r="AQ73" s="22">
        <v>25.15</v>
      </c>
      <c r="AR73" s="22">
        <v>103.26</v>
      </c>
      <c r="AS73" s="22">
        <v>38.24</v>
      </c>
      <c r="AT73" s="22">
        <v>53.35</v>
      </c>
      <c r="AU73" s="22">
        <v>44.02</v>
      </c>
      <c r="AV73" s="22">
        <v>23.12</v>
      </c>
      <c r="AW73" s="22">
        <v>40.9</v>
      </c>
      <c r="AX73" s="22">
        <v>342.05</v>
      </c>
      <c r="AY73" s="22">
        <v>0</v>
      </c>
      <c r="AZ73" s="22">
        <v>111.45</v>
      </c>
      <c r="BA73" s="22">
        <v>48.46</v>
      </c>
      <c r="BB73" s="22">
        <v>84.6</v>
      </c>
      <c r="BC73" s="22">
        <v>32.9</v>
      </c>
      <c r="BD73" s="22">
        <v>0</v>
      </c>
      <c r="BE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0.12</v>
      </c>
      <c r="BL73" s="22">
        <v>0</v>
      </c>
      <c r="BM73" s="22">
        <v>7.0000000000000007E-2</v>
      </c>
      <c r="BN73" s="22">
        <v>0.01</v>
      </c>
      <c r="BO73" s="22">
        <v>0.01</v>
      </c>
      <c r="BP73" s="22">
        <v>0</v>
      </c>
      <c r="BQ73" s="22">
        <v>0</v>
      </c>
      <c r="BR73" s="22">
        <v>0</v>
      </c>
      <c r="BS73" s="22">
        <v>0.44</v>
      </c>
      <c r="BT73" s="22">
        <v>0</v>
      </c>
      <c r="BU73" s="22">
        <v>0</v>
      </c>
      <c r="BV73" s="22">
        <v>1.1100000000000001</v>
      </c>
      <c r="BW73" s="22">
        <v>0</v>
      </c>
      <c r="BX73" s="22">
        <v>0</v>
      </c>
      <c r="BY73" s="22">
        <v>0</v>
      </c>
      <c r="BZ73" s="22">
        <v>0</v>
      </c>
      <c r="CA73" s="22">
        <v>0</v>
      </c>
      <c r="CB73" s="22">
        <v>88.88</v>
      </c>
      <c r="CD73" s="22">
        <v>56.51</v>
      </c>
      <c r="CF73" s="22">
        <v>0</v>
      </c>
      <c r="CG73" s="22">
        <v>0</v>
      </c>
      <c r="CH73" s="22">
        <v>0</v>
      </c>
      <c r="CI73" s="22">
        <v>0</v>
      </c>
      <c r="CJ73" s="22">
        <v>0</v>
      </c>
      <c r="CK73" s="22">
        <v>0</v>
      </c>
      <c r="CL73" s="22">
        <v>0</v>
      </c>
      <c r="CM73" s="22">
        <v>0</v>
      </c>
      <c r="CN73" s="22">
        <v>0</v>
      </c>
      <c r="CO73" s="22">
        <v>0</v>
      </c>
      <c r="CP73" s="22">
        <v>0.6</v>
      </c>
    </row>
    <row r="74" spans="1:94" s="22" customFormat="1" x14ac:dyDescent="0.25">
      <c r="A74" s="22" t="str">
        <f>"11/3"</f>
        <v>11/3</v>
      </c>
      <c r="B74" s="23" t="s">
        <v>128</v>
      </c>
      <c r="C74" s="22" t="str">
        <f>"200"</f>
        <v>200</v>
      </c>
      <c r="D74" s="22">
        <v>4.66</v>
      </c>
      <c r="E74" s="22">
        <v>0</v>
      </c>
      <c r="F74" s="22">
        <v>3.8</v>
      </c>
      <c r="G74" s="22">
        <v>4.2699999999999996</v>
      </c>
      <c r="H74" s="22">
        <v>23.14</v>
      </c>
      <c r="I74" s="22">
        <v>134.82111866666679</v>
      </c>
      <c r="J74" s="22">
        <v>0.5</v>
      </c>
      <c r="K74" s="22">
        <v>2.6</v>
      </c>
      <c r="L74" s="22">
        <v>0</v>
      </c>
      <c r="M74" s="22">
        <v>0</v>
      </c>
      <c r="N74" s="22">
        <v>15.36</v>
      </c>
      <c r="O74" s="22">
        <v>2.73</v>
      </c>
      <c r="P74" s="22">
        <v>5.05</v>
      </c>
      <c r="Q74" s="22">
        <v>0</v>
      </c>
      <c r="R74" s="22">
        <v>0</v>
      </c>
      <c r="S74" s="22">
        <v>0.77</v>
      </c>
      <c r="T74" s="22">
        <v>2.44</v>
      </c>
      <c r="U74" s="22">
        <v>227.91</v>
      </c>
      <c r="V74" s="22">
        <v>658.57</v>
      </c>
      <c r="W74" s="22">
        <v>106.49</v>
      </c>
      <c r="X74" s="22">
        <v>40.44</v>
      </c>
      <c r="Y74" s="22">
        <v>80.819999999999993</v>
      </c>
      <c r="Z74" s="22">
        <v>1.46</v>
      </c>
      <c r="AA74" s="22">
        <v>0</v>
      </c>
      <c r="AB74" s="22">
        <v>1956.27</v>
      </c>
      <c r="AC74" s="22">
        <v>406.8</v>
      </c>
      <c r="AD74" s="22">
        <v>2.09</v>
      </c>
      <c r="AE74" s="22">
        <v>0.06</v>
      </c>
      <c r="AF74" s="22">
        <v>0.09</v>
      </c>
      <c r="AG74" s="22">
        <v>1.45</v>
      </c>
      <c r="AH74" s="22">
        <v>2.33</v>
      </c>
      <c r="AI74" s="22">
        <v>41.73</v>
      </c>
      <c r="AJ74" s="22">
        <v>0</v>
      </c>
      <c r="AK74" s="22">
        <v>0</v>
      </c>
      <c r="AL74" s="22">
        <v>0</v>
      </c>
      <c r="AM74" s="22">
        <v>144.63999999999999</v>
      </c>
      <c r="AN74" s="22">
        <v>137.12</v>
      </c>
      <c r="AO74" s="22">
        <v>48.57</v>
      </c>
      <c r="AP74" s="22">
        <v>101.9</v>
      </c>
      <c r="AQ74" s="22">
        <v>22.81</v>
      </c>
      <c r="AR74" s="22">
        <v>125.15</v>
      </c>
      <c r="AS74" s="22">
        <v>160.31</v>
      </c>
      <c r="AT74" s="22">
        <v>188.83</v>
      </c>
      <c r="AU74" s="22">
        <v>391.86</v>
      </c>
      <c r="AV74" s="22">
        <v>62.31</v>
      </c>
      <c r="AW74" s="22">
        <v>105.6</v>
      </c>
      <c r="AX74" s="22">
        <v>630.14</v>
      </c>
      <c r="AY74" s="22">
        <v>0</v>
      </c>
      <c r="AZ74" s="22">
        <v>131.35</v>
      </c>
      <c r="BA74" s="22">
        <v>131.91999999999999</v>
      </c>
      <c r="BB74" s="22">
        <v>109.92</v>
      </c>
      <c r="BC74" s="22">
        <v>44.87</v>
      </c>
      <c r="BD74" s="22">
        <v>0</v>
      </c>
      <c r="BE74" s="22">
        <v>0</v>
      </c>
      <c r="BF74" s="22">
        <v>0</v>
      </c>
      <c r="BG74" s="22">
        <v>0</v>
      </c>
      <c r="BH74" s="22">
        <v>0</v>
      </c>
      <c r="BI74" s="22">
        <v>0</v>
      </c>
      <c r="BJ74" s="22">
        <v>0</v>
      </c>
      <c r="BK74" s="22">
        <v>0.22</v>
      </c>
      <c r="BL74" s="22">
        <v>0</v>
      </c>
      <c r="BM74" s="22">
        <v>0.14000000000000001</v>
      </c>
      <c r="BN74" s="22">
        <v>0.01</v>
      </c>
      <c r="BO74" s="22">
        <v>0.02</v>
      </c>
      <c r="BP74" s="22">
        <v>0</v>
      </c>
      <c r="BQ74" s="22">
        <v>0</v>
      </c>
      <c r="BR74" s="22">
        <v>0</v>
      </c>
      <c r="BS74" s="22">
        <v>0.84</v>
      </c>
      <c r="BT74" s="22">
        <v>0</v>
      </c>
      <c r="BU74" s="22">
        <v>0</v>
      </c>
      <c r="BV74" s="22">
        <v>2.37</v>
      </c>
      <c r="BW74" s="22">
        <v>0</v>
      </c>
      <c r="BX74" s="22">
        <v>0</v>
      </c>
      <c r="BY74" s="22">
        <v>0</v>
      </c>
      <c r="BZ74" s="22">
        <v>0</v>
      </c>
      <c r="CA74" s="22">
        <v>0</v>
      </c>
      <c r="CB74" s="22">
        <v>281.20999999999998</v>
      </c>
      <c r="CD74" s="22">
        <v>326.04000000000002</v>
      </c>
      <c r="CF74" s="22">
        <v>0</v>
      </c>
      <c r="CG74" s="22">
        <v>0</v>
      </c>
      <c r="CH74" s="22">
        <v>0</v>
      </c>
      <c r="CI74" s="22">
        <v>0</v>
      </c>
      <c r="CJ74" s="22">
        <v>0</v>
      </c>
      <c r="CK74" s="22">
        <v>0</v>
      </c>
      <c r="CL74" s="22">
        <v>0</v>
      </c>
      <c r="CM74" s="22">
        <v>0</v>
      </c>
      <c r="CN74" s="22">
        <v>0</v>
      </c>
      <c r="CO74" s="22">
        <v>4</v>
      </c>
      <c r="CP74" s="22">
        <v>0.5</v>
      </c>
    </row>
    <row r="75" spans="1:94" s="22" customFormat="1" x14ac:dyDescent="0.25">
      <c r="A75" s="22" t="str">
        <f>"6/10"</f>
        <v>6/10</v>
      </c>
      <c r="B75" s="23" t="s">
        <v>129</v>
      </c>
      <c r="C75" s="22" t="str">
        <f>"200"</f>
        <v>200</v>
      </c>
      <c r="D75" s="22">
        <v>1.02</v>
      </c>
      <c r="E75" s="22">
        <v>0</v>
      </c>
      <c r="F75" s="22">
        <v>0.06</v>
      </c>
      <c r="G75" s="22">
        <v>0.06</v>
      </c>
      <c r="H75" s="22">
        <v>23.18</v>
      </c>
      <c r="I75" s="22">
        <v>87.598919999999993</v>
      </c>
      <c r="J75" s="22">
        <v>0.02</v>
      </c>
      <c r="K75" s="22">
        <v>0</v>
      </c>
      <c r="L75" s="22">
        <v>0</v>
      </c>
      <c r="M75" s="22">
        <v>0</v>
      </c>
      <c r="N75" s="22">
        <v>19.190000000000001</v>
      </c>
      <c r="O75" s="22">
        <v>0.56999999999999995</v>
      </c>
      <c r="P75" s="22">
        <v>3.42</v>
      </c>
      <c r="Q75" s="22">
        <v>0</v>
      </c>
      <c r="R75" s="22">
        <v>0</v>
      </c>
      <c r="S75" s="22">
        <v>0.3</v>
      </c>
      <c r="T75" s="22">
        <v>0.81</v>
      </c>
      <c r="U75" s="22">
        <v>3.47</v>
      </c>
      <c r="V75" s="22">
        <v>340.26</v>
      </c>
      <c r="W75" s="22">
        <v>31.33</v>
      </c>
      <c r="X75" s="22">
        <v>19.95</v>
      </c>
      <c r="Y75" s="22">
        <v>27.16</v>
      </c>
      <c r="Z75" s="22">
        <v>0.65</v>
      </c>
      <c r="AA75" s="22">
        <v>0</v>
      </c>
      <c r="AB75" s="22">
        <v>630</v>
      </c>
      <c r="AC75" s="22">
        <v>116.6</v>
      </c>
      <c r="AD75" s="22">
        <v>1.1000000000000001</v>
      </c>
      <c r="AE75" s="22">
        <v>0.02</v>
      </c>
      <c r="AF75" s="22">
        <v>0.04</v>
      </c>
      <c r="AG75" s="22">
        <v>0.51</v>
      </c>
      <c r="AH75" s="22">
        <v>0.78</v>
      </c>
      <c r="AI75" s="22">
        <v>0.32</v>
      </c>
      <c r="AJ75" s="22">
        <v>0</v>
      </c>
      <c r="AK75" s="22">
        <v>0.01</v>
      </c>
      <c r="AL75" s="22">
        <v>0.01</v>
      </c>
      <c r="AM75" s="22">
        <v>0.01</v>
      </c>
      <c r="AN75" s="22">
        <v>0.02</v>
      </c>
      <c r="AO75" s="22">
        <v>0</v>
      </c>
      <c r="AP75" s="22">
        <v>0.01</v>
      </c>
      <c r="AQ75" s="22">
        <v>0</v>
      </c>
      <c r="AR75" s="22">
        <v>0.01</v>
      </c>
      <c r="AS75" s="22">
        <v>0.01</v>
      </c>
      <c r="AT75" s="22">
        <v>0.01</v>
      </c>
      <c r="AU75" s="22">
        <v>0.06</v>
      </c>
      <c r="AV75" s="22">
        <v>0</v>
      </c>
      <c r="AW75" s="22">
        <v>0.01</v>
      </c>
      <c r="AX75" s="22">
        <v>0.03</v>
      </c>
      <c r="AY75" s="22">
        <v>0</v>
      </c>
      <c r="AZ75" s="22">
        <v>0.02</v>
      </c>
      <c r="BA75" s="22">
        <v>0.01</v>
      </c>
      <c r="BB75" s="22">
        <v>0.01</v>
      </c>
      <c r="BC75" s="22">
        <v>0</v>
      </c>
      <c r="BD75" s="22">
        <v>0</v>
      </c>
      <c r="BE75" s="22">
        <v>0</v>
      </c>
      <c r="BF75" s="22">
        <v>0</v>
      </c>
      <c r="BG75" s="22">
        <v>0</v>
      </c>
      <c r="BH75" s="22">
        <v>0</v>
      </c>
      <c r="BI75" s="22">
        <v>0</v>
      </c>
      <c r="BJ75" s="22">
        <v>0</v>
      </c>
      <c r="BK75" s="22">
        <v>0</v>
      </c>
      <c r="BL75" s="22">
        <v>0</v>
      </c>
      <c r="BM75" s="22">
        <v>0</v>
      </c>
      <c r="BN75" s="22">
        <v>0</v>
      </c>
      <c r="BO75" s="22">
        <v>0</v>
      </c>
      <c r="BP75" s="22">
        <v>0</v>
      </c>
      <c r="BQ75" s="22">
        <v>0</v>
      </c>
      <c r="BR75" s="22">
        <v>0</v>
      </c>
      <c r="BS75" s="22">
        <v>0.01</v>
      </c>
      <c r="BT75" s="22">
        <v>0</v>
      </c>
      <c r="BU75" s="22">
        <v>0</v>
      </c>
      <c r="BV75" s="22">
        <v>0.01</v>
      </c>
      <c r="BW75" s="22">
        <v>0</v>
      </c>
      <c r="BX75" s="22">
        <v>0</v>
      </c>
      <c r="BY75" s="22">
        <v>0</v>
      </c>
      <c r="BZ75" s="22">
        <v>0</v>
      </c>
      <c r="CA75" s="22">
        <v>0</v>
      </c>
      <c r="CB75" s="22">
        <v>214.01</v>
      </c>
      <c r="CD75" s="22">
        <v>105</v>
      </c>
      <c r="CF75" s="22">
        <v>0</v>
      </c>
      <c r="CG75" s="22">
        <v>0</v>
      </c>
      <c r="CH75" s="22">
        <v>0</v>
      </c>
      <c r="CI75" s="22">
        <v>0</v>
      </c>
      <c r="CJ75" s="22">
        <v>0</v>
      </c>
      <c r="CK75" s="22">
        <v>0</v>
      </c>
      <c r="CL75" s="22">
        <v>0</v>
      </c>
      <c r="CM75" s="22">
        <v>0</v>
      </c>
      <c r="CN75" s="22">
        <v>0</v>
      </c>
      <c r="CO75" s="22">
        <v>10</v>
      </c>
      <c r="CP75" s="22">
        <v>0</v>
      </c>
    </row>
    <row r="76" spans="1:94" s="22" customFormat="1" x14ac:dyDescent="0.25">
      <c r="A76" s="22" t="str">
        <f>"-"</f>
        <v>-</v>
      </c>
      <c r="B76" s="23" t="s">
        <v>88</v>
      </c>
      <c r="C76" s="22" t="str">
        <f>"60"</f>
        <v>60</v>
      </c>
      <c r="D76" s="22">
        <v>3.97</v>
      </c>
      <c r="E76" s="22">
        <v>0</v>
      </c>
      <c r="F76" s="22">
        <v>0.39</v>
      </c>
      <c r="G76" s="22">
        <v>0.39</v>
      </c>
      <c r="H76" s="22">
        <v>28.14</v>
      </c>
      <c r="I76" s="22">
        <v>134.34059999999999</v>
      </c>
      <c r="J76" s="22">
        <v>0</v>
      </c>
      <c r="K76" s="22">
        <v>0</v>
      </c>
      <c r="L76" s="22">
        <v>0</v>
      </c>
      <c r="M76" s="22">
        <v>0</v>
      </c>
      <c r="N76" s="22">
        <v>0.66</v>
      </c>
      <c r="O76" s="22">
        <v>27.36</v>
      </c>
      <c r="P76" s="22">
        <v>0.12</v>
      </c>
      <c r="Q76" s="22">
        <v>0</v>
      </c>
      <c r="R76" s="22">
        <v>0</v>
      </c>
      <c r="S76" s="22">
        <v>0</v>
      </c>
      <c r="T76" s="22">
        <v>1.08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305.37</v>
      </c>
      <c r="AN76" s="22">
        <v>101.27</v>
      </c>
      <c r="AO76" s="22">
        <v>60.03</v>
      </c>
      <c r="AP76" s="22">
        <v>120.06</v>
      </c>
      <c r="AQ76" s="22">
        <v>45.41</v>
      </c>
      <c r="AR76" s="22">
        <v>217.15</v>
      </c>
      <c r="AS76" s="22">
        <v>134.68</v>
      </c>
      <c r="AT76" s="22">
        <v>187.92</v>
      </c>
      <c r="AU76" s="22">
        <v>155.03</v>
      </c>
      <c r="AV76" s="22">
        <v>81.430000000000007</v>
      </c>
      <c r="AW76" s="22">
        <v>144.07</v>
      </c>
      <c r="AX76" s="22">
        <v>1204.78</v>
      </c>
      <c r="AY76" s="22">
        <v>0</v>
      </c>
      <c r="AZ76" s="22">
        <v>392.54</v>
      </c>
      <c r="BA76" s="22">
        <v>170.69</v>
      </c>
      <c r="BB76" s="22">
        <v>113.27</v>
      </c>
      <c r="BC76" s="22">
        <v>89.78</v>
      </c>
      <c r="BD76" s="22">
        <v>0</v>
      </c>
      <c r="BE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0.05</v>
      </c>
      <c r="BL76" s="22">
        <v>0</v>
      </c>
      <c r="BM76" s="22">
        <v>0</v>
      </c>
      <c r="BN76" s="22">
        <v>0</v>
      </c>
      <c r="BO76" s="22">
        <v>0</v>
      </c>
      <c r="BP76" s="22">
        <v>0</v>
      </c>
      <c r="BQ76" s="22">
        <v>0</v>
      </c>
      <c r="BR76" s="22">
        <v>0</v>
      </c>
      <c r="BS76" s="22">
        <v>0.04</v>
      </c>
      <c r="BT76" s="22">
        <v>0</v>
      </c>
      <c r="BU76" s="22">
        <v>0</v>
      </c>
      <c r="BV76" s="22">
        <v>0.17</v>
      </c>
      <c r="BW76" s="22">
        <v>0.01</v>
      </c>
      <c r="BX76" s="22">
        <v>0</v>
      </c>
      <c r="BY76" s="22">
        <v>0</v>
      </c>
      <c r="BZ76" s="22">
        <v>0</v>
      </c>
      <c r="CA76" s="22">
        <v>0</v>
      </c>
      <c r="CB76" s="22">
        <v>23.46</v>
      </c>
      <c r="CD76" s="22">
        <v>0</v>
      </c>
      <c r="CF76" s="22">
        <v>0</v>
      </c>
      <c r="CG76" s="22">
        <v>0</v>
      </c>
      <c r="CH76" s="22">
        <v>0</v>
      </c>
      <c r="CI76" s="22">
        <v>0</v>
      </c>
      <c r="CJ76" s="22">
        <v>0</v>
      </c>
      <c r="CK76" s="22">
        <v>0</v>
      </c>
      <c r="CL76" s="22">
        <v>0</v>
      </c>
      <c r="CM76" s="22">
        <v>0</v>
      </c>
      <c r="CN76" s="22">
        <v>0</v>
      </c>
      <c r="CO76" s="22">
        <v>0</v>
      </c>
      <c r="CP76" s="22">
        <v>0</v>
      </c>
    </row>
    <row r="77" spans="1:94" s="20" customFormat="1" x14ac:dyDescent="0.25">
      <c r="A77" s="20" t="str">
        <f>"-"</f>
        <v>-</v>
      </c>
      <c r="B77" s="21" t="s">
        <v>89</v>
      </c>
      <c r="C77" s="20" t="str">
        <f>"40"</f>
        <v>40</v>
      </c>
      <c r="D77" s="20">
        <v>2.64</v>
      </c>
      <c r="E77" s="20">
        <v>0</v>
      </c>
      <c r="F77" s="20">
        <v>0.48</v>
      </c>
      <c r="G77" s="20">
        <v>0.48</v>
      </c>
      <c r="H77" s="20">
        <v>16.68</v>
      </c>
      <c r="I77" s="20">
        <v>77.352000000000004</v>
      </c>
      <c r="J77" s="20">
        <v>0.08</v>
      </c>
      <c r="K77" s="20">
        <v>0</v>
      </c>
      <c r="L77" s="20">
        <v>0</v>
      </c>
      <c r="M77" s="20">
        <v>0</v>
      </c>
      <c r="N77" s="20">
        <v>0.48</v>
      </c>
      <c r="O77" s="20">
        <v>12.88</v>
      </c>
      <c r="P77" s="20">
        <v>3.32</v>
      </c>
      <c r="Q77" s="20">
        <v>0</v>
      </c>
      <c r="R77" s="20">
        <v>0</v>
      </c>
      <c r="S77" s="20">
        <v>0.4</v>
      </c>
      <c r="T77" s="20">
        <v>1</v>
      </c>
      <c r="U77" s="20">
        <v>244</v>
      </c>
      <c r="V77" s="20">
        <v>98</v>
      </c>
      <c r="W77" s="20">
        <v>14</v>
      </c>
      <c r="X77" s="20">
        <v>18.8</v>
      </c>
      <c r="Y77" s="20">
        <v>63.2</v>
      </c>
      <c r="Z77" s="20">
        <v>1.56</v>
      </c>
      <c r="AA77" s="20">
        <v>0</v>
      </c>
      <c r="AB77" s="20">
        <v>2</v>
      </c>
      <c r="AC77" s="20">
        <v>0.4</v>
      </c>
      <c r="AD77" s="20">
        <v>0.56000000000000005</v>
      </c>
      <c r="AE77" s="20">
        <v>7.0000000000000007E-2</v>
      </c>
      <c r="AF77" s="20">
        <v>0.03</v>
      </c>
      <c r="AG77" s="20">
        <v>0.28000000000000003</v>
      </c>
      <c r="AH77" s="20">
        <v>0.8</v>
      </c>
      <c r="AI77" s="20">
        <v>0</v>
      </c>
      <c r="AJ77" s="20">
        <v>0</v>
      </c>
      <c r="AK77" s="20">
        <v>0</v>
      </c>
      <c r="AL77" s="20">
        <v>0</v>
      </c>
      <c r="AM77" s="20">
        <v>170.8</v>
      </c>
      <c r="AN77" s="20">
        <v>89.2</v>
      </c>
      <c r="AO77" s="20">
        <v>37.200000000000003</v>
      </c>
      <c r="AP77" s="20">
        <v>79.2</v>
      </c>
      <c r="AQ77" s="20">
        <v>32</v>
      </c>
      <c r="AR77" s="20">
        <v>148.4</v>
      </c>
      <c r="AS77" s="20">
        <v>118.8</v>
      </c>
      <c r="AT77" s="20">
        <v>116.4</v>
      </c>
      <c r="AU77" s="20">
        <v>185.6</v>
      </c>
      <c r="AV77" s="20">
        <v>49.6</v>
      </c>
      <c r="AW77" s="20">
        <v>124</v>
      </c>
      <c r="AX77" s="20">
        <v>611.6</v>
      </c>
      <c r="AY77" s="20">
        <v>0</v>
      </c>
      <c r="AZ77" s="20">
        <v>210.4</v>
      </c>
      <c r="BA77" s="20">
        <v>116.4</v>
      </c>
      <c r="BB77" s="20">
        <v>72</v>
      </c>
      <c r="BC77" s="20">
        <v>52</v>
      </c>
      <c r="BD77" s="20">
        <v>0</v>
      </c>
      <c r="BE77" s="20">
        <v>0</v>
      </c>
      <c r="BF77" s="20">
        <v>0</v>
      </c>
      <c r="BG77" s="20">
        <v>0</v>
      </c>
      <c r="BH77" s="20">
        <v>0</v>
      </c>
      <c r="BI77" s="20">
        <v>0</v>
      </c>
      <c r="BJ77" s="20">
        <v>0</v>
      </c>
      <c r="BK77" s="20">
        <v>0.06</v>
      </c>
      <c r="BL77" s="20">
        <v>0</v>
      </c>
      <c r="BM77" s="20">
        <v>0</v>
      </c>
      <c r="BN77" s="20">
        <v>0.01</v>
      </c>
      <c r="BO77" s="20">
        <v>0</v>
      </c>
      <c r="BP77" s="20">
        <v>0</v>
      </c>
      <c r="BQ77" s="20">
        <v>0</v>
      </c>
      <c r="BR77" s="20">
        <v>0</v>
      </c>
      <c r="BS77" s="20">
        <v>0.04</v>
      </c>
      <c r="BT77" s="20">
        <v>0</v>
      </c>
      <c r="BU77" s="20">
        <v>0</v>
      </c>
      <c r="BV77" s="20">
        <v>0.19</v>
      </c>
      <c r="BW77" s="20">
        <v>0.03</v>
      </c>
      <c r="BX77" s="20">
        <v>0</v>
      </c>
      <c r="BY77" s="20">
        <v>0</v>
      </c>
      <c r="BZ77" s="20">
        <v>0</v>
      </c>
      <c r="CA77" s="20">
        <v>0</v>
      </c>
      <c r="CB77" s="20">
        <v>18.8</v>
      </c>
      <c r="CD77" s="20">
        <v>0.33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  <c r="CK77" s="20">
        <v>0</v>
      </c>
      <c r="CL77" s="20">
        <v>0</v>
      </c>
      <c r="CM77" s="20">
        <v>0</v>
      </c>
      <c r="CN77" s="20">
        <v>0</v>
      </c>
      <c r="CO77" s="20">
        <v>0</v>
      </c>
      <c r="CP77" s="20">
        <v>0</v>
      </c>
    </row>
    <row r="78" spans="1:94" s="24" customFormat="1" x14ac:dyDescent="0.25">
      <c r="B78" s="25" t="s">
        <v>99</v>
      </c>
      <c r="D78" s="24">
        <v>34.03</v>
      </c>
      <c r="E78" s="24">
        <v>16.18</v>
      </c>
      <c r="F78" s="24">
        <v>32.369999999999997</v>
      </c>
      <c r="G78" s="24">
        <v>19.8</v>
      </c>
      <c r="H78" s="24">
        <v>130.69</v>
      </c>
      <c r="I78" s="24">
        <v>923.39</v>
      </c>
      <c r="J78" s="24">
        <v>7.06</v>
      </c>
      <c r="K78" s="24">
        <v>12.09</v>
      </c>
      <c r="L78" s="24">
        <v>0.9</v>
      </c>
      <c r="M78" s="24">
        <v>0</v>
      </c>
      <c r="N78" s="24">
        <v>44.23</v>
      </c>
      <c r="O78" s="24">
        <v>70.61</v>
      </c>
      <c r="P78" s="24">
        <v>15.85</v>
      </c>
      <c r="Q78" s="24">
        <v>0</v>
      </c>
      <c r="R78" s="24">
        <v>0</v>
      </c>
      <c r="S78" s="24">
        <v>2.2400000000000002</v>
      </c>
      <c r="T78" s="24">
        <v>11.71</v>
      </c>
      <c r="U78" s="24">
        <v>1736.53</v>
      </c>
      <c r="V78" s="24">
        <v>2105.25</v>
      </c>
      <c r="W78" s="24">
        <v>250.46</v>
      </c>
      <c r="X78" s="24">
        <v>146.72999999999999</v>
      </c>
      <c r="Y78" s="24">
        <v>433.82</v>
      </c>
      <c r="Z78" s="24">
        <v>6.88</v>
      </c>
      <c r="AA78" s="24">
        <v>54.53</v>
      </c>
      <c r="AB78" s="24">
        <v>6016.55</v>
      </c>
      <c r="AC78" s="24">
        <v>1285.31</v>
      </c>
      <c r="AD78" s="24">
        <v>11</v>
      </c>
      <c r="AE78" s="24">
        <v>0.36</v>
      </c>
      <c r="AF78" s="24">
        <v>0.42</v>
      </c>
      <c r="AG78" s="24">
        <v>10.18</v>
      </c>
      <c r="AH78" s="24">
        <v>18.36</v>
      </c>
      <c r="AI78" s="24">
        <v>57.9</v>
      </c>
      <c r="AJ78" s="24">
        <v>0</v>
      </c>
      <c r="AK78" s="24">
        <v>46.46</v>
      </c>
      <c r="AL78" s="24">
        <v>45.89</v>
      </c>
      <c r="AM78" s="24">
        <v>873.46</v>
      </c>
      <c r="AN78" s="24">
        <v>516.66</v>
      </c>
      <c r="AO78" s="24">
        <v>203.18</v>
      </c>
      <c r="AP78" s="24">
        <v>439.94</v>
      </c>
      <c r="AQ78" s="24">
        <v>154.29</v>
      </c>
      <c r="AR78" s="24">
        <v>664.58</v>
      </c>
      <c r="AS78" s="24">
        <v>551.69000000000005</v>
      </c>
      <c r="AT78" s="24">
        <v>771.38</v>
      </c>
      <c r="AU78" s="24">
        <v>937.71</v>
      </c>
      <c r="AV78" s="24">
        <v>243.39</v>
      </c>
      <c r="AW78" s="24">
        <v>482.86</v>
      </c>
      <c r="AX78" s="24">
        <v>3184.6</v>
      </c>
      <c r="AY78" s="24">
        <v>0</v>
      </c>
      <c r="AZ78" s="24">
        <v>903.15</v>
      </c>
      <c r="BA78" s="24">
        <v>522.16999999999996</v>
      </c>
      <c r="BB78" s="24">
        <v>431.66</v>
      </c>
      <c r="BC78" s="24">
        <v>243.06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1.25</v>
      </c>
      <c r="BL78" s="24">
        <v>0</v>
      </c>
      <c r="BM78" s="24">
        <v>0.72</v>
      </c>
      <c r="BN78" s="24">
        <v>0.06</v>
      </c>
      <c r="BO78" s="24">
        <v>0.12</v>
      </c>
      <c r="BP78" s="24">
        <v>0</v>
      </c>
      <c r="BQ78" s="24">
        <v>0</v>
      </c>
      <c r="BR78" s="24">
        <v>0.02</v>
      </c>
      <c r="BS78" s="24">
        <v>4.28</v>
      </c>
      <c r="BT78" s="24">
        <v>0</v>
      </c>
      <c r="BU78" s="24">
        <v>0</v>
      </c>
      <c r="BV78" s="24">
        <v>11.07</v>
      </c>
      <c r="BW78" s="24">
        <v>0.04</v>
      </c>
      <c r="BX78" s="24">
        <v>0</v>
      </c>
      <c r="BY78" s="24">
        <v>0</v>
      </c>
      <c r="BZ78" s="24">
        <v>0</v>
      </c>
      <c r="CA78" s="24">
        <v>0</v>
      </c>
      <c r="CB78" s="24">
        <v>1006.08</v>
      </c>
      <c r="CC78" s="24">
        <f>$I$78/$I$79*100</f>
        <v>49.290316381707832</v>
      </c>
      <c r="CD78" s="24">
        <v>1057.29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0</v>
      </c>
      <c r="CM78" s="24">
        <v>0</v>
      </c>
      <c r="CN78" s="24">
        <v>0</v>
      </c>
      <c r="CO78" s="24">
        <v>14</v>
      </c>
      <c r="CP78" s="24">
        <v>2.2000000000000002</v>
      </c>
    </row>
    <row r="79" spans="1:94" s="24" customFormat="1" x14ac:dyDescent="0.25">
      <c r="B79" s="25" t="s">
        <v>100</v>
      </c>
      <c r="D79" s="24">
        <v>79.42</v>
      </c>
      <c r="E79" s="24">
        <v>51.05</v>
      </c>
      <c r="F79" s="24">
        <v>64.900000000000006</v>
      </c>
      <c r="G79" s="24">
        <v>23.07</v>
      </c>
      <c r="H79" s="24">
        <v>251.39</v>
      </c>
      <c r="I79" s="24">
        <v>1873.37</v>
      </c>
      <c r="J79" s="24">
        <v>26.05</v>
      </c>
      <c r="K79" s="24">
        <v>13.72</v>
      </c>
      <c r="L79" s="24">
        <v>0.9</v>
      </c>
      <c r="M79" s="24">
        <v>0</v>
      </c>
      <c r="N79" s="24">
        <v>101.46</v>
      </c>
      <c r="O79" s="24">
        <v>128.88999999999999</v>
      </c>
      <c r="P79" s="24">
        <v>21.04</v>
      </c>
      <c r="Q79" s="24">
        <v>0</v>
      </c>
      <c r="R79" s="24">
        <v>0</v>
      </c>
      <c r="S79" s="24">
        <v>5.17</v>
      </c>
      <c r="T79" s="24">
        <v>16.79</v>
      </c>
      <c r="U79" s="24">
        <v>2451.69</v>
      </c>
      <c r="V79" s="24">
        <v>2585.08</v>
      </c>
      <c r="W79" s="24">
        <v>655.67</v>
      </c>
      <c r="X79" s="24">
        <v>222.22</v>
      </c>
      <c r="Y79" s="24">
        <v>969.72</v>
      </c>
      <c r="Z79" s="24">
        <v>9.9499999999999993</v>
      </c>
      <c r="AA79" s="24">
        <v>208.99</v>
      </c>
      <c r="AB79" s="24">
        <v>6116.92</v>
      </c>
      <c r="AC79" s="24">
        <v>1491.31</v>
      </c>
      <c r="AD79" s="24">
        <v>14.08</v>
      </c>
      <c r="AE79" s="24">
        <v>0.6</v>
      </c>
      <c r="AF79" s="24">
        <v>1.05</v>
      </c>
      <c r="AG79" s="24">
        <v>11.91</v>
      </c>
      <c r="AH79" s="24">
        <v>29.4</v>
      </c>
      <c r="AI79" s="24">
        <v>59.5</v>
      </c>
      <c r="AJ79" s="24">
        <v>0</v>
      </c>
      <c r="AK79" s="24">
        <v>99.12</v>
      </c>
      <c r="AL79" s="24">
        <v>97.83</v>
      </c>
      <c r="AM79" s="24">
        <v>1873.66</v>
      </c>
      <c r="AN79" s="24">
        <v>1014.42</v>
      </c>
      <c r="AO79" s="24">
        <v>432.54</v>
      </c>
      <c r="AP79" s="24">
        <v>879.32</v>
      </c>
      <c r="AQ79" s="24">
        <v>305.87</v>
      </c>
      <c r="AR79" s="24">
        <v>1309.4000000000001</v>
      </c>
      <c r="AS79" s="24">
        <v>990.64</v>
      </c>
      <c r="AT79" s="24">
        <v>1272.6099999999999</v>
      </c>
      <c r="AU79" s="24">
        <v>1539.03</v>
      </c>
      <c r="AV79" s="24">
        <v>493.5</v>
      </c>
      <c r="AW79" s="24">
        <v>897.79</v>
      </c>
      <c r="AX79" s="24">
        <v>6393.35</v>
      </c>
      <c r="AY79" s="24">
        <v>1.06</v>
      </c>
      <c r="AZ79" s="24">
        <v>1974.93</v>
      </c>
      <c r="BA79" s="24">
        <v>1142.17</v>
      </c>
      <c r="BB79" s="24">
        <v>834.21</v>
      </c>
      <c r="BC79" s="24">
        <v>476.36</v>
      </c>
      <c r="BD79" s="24">
        <v>0.36</v>
      </c>
      <c r="BE79" s="24">
        <v>0.16</v>
      </c>
      <c r="BF79" s="24">
        <v>0.09</v>
      </c>
      <c r="BG79" s="24">
        <v>0.2</v>
      </c>
      <c r="BH79" s="24">
        <v>0.23</v>
      </c>
      <c r="BI79" s="24">
        <v>1.05</v>
      </c>
      <c r="BJ79" s="24">
        <v>0</v>
      </c>
      <c r="BK79" s="24">
        <v>4.4000000000000004</v>
      </c>
      <c r="BL79" s="24">
        <v>0</v>
      </c>
      <c r="BM79" s="24">
        <v>1.7</v>
      </c>
      <c r="BN79" s="24">
        <v>7.0000000000000007E-2</v>
      </c>
      <c r="BO79" s="24">
        <v>0.13</v>
      </c>
      <c r="BP79" s="24">
        <v>0</v>
      </c>
      <c r="BQ79" s="24">
        <v>0.2</v>
      </c>
      <c r="BR79" s="24">
        <v>0.33</v>
      </c>
      <c r="BS79" s="24">
        <v>7.69</v>
      </c>
      <c r="BT79" s="24">
        <v>0</v>
      </c>
      <c r="BU79" s="24">
        <v>0</v>
      </c>
      <c r="BV79" s="24">
        <v>12.82</v>
      </c>
      <c r="BW79" s="24">
        <v>0.11</v>
      </c>
      <c r="BX79" s="24">
        <v>0.02</v>
      </c>
      <c r="BY79" s="24">
        <v>0</v>
      </c>
      <c r="BZ79" s="24">
        <v>0</v>
      </c>
      <c r="CA79" s="24">
        <v>0</v>
      </c>
      <c r="CB79" s="24">
        <v>1413.68</v>
      </c>
      <c r="CD79" s="24">
        <v>1228.48</v>
      </c>
      <c r="CF79" s="24">
        <v>0</v>
      </c>
      <c r="CG79" s="24">
        <v>0</v>
      </c>
      <c r="CH79" s="24">
        <v>0</v>
      </c>
      <c r="CI79" s="24">
        <v>0</v>
      </c>
      <c r="CJ79" s="24">
        <v>0</v>
      </c>
      <c r="CK79" s="24">
        <v>0</v>
      </c>
      <c r="CL79" s="24">
        <v>0</v>
      </c>
      <c r="CM79" s="24">
        <v>0</v>
      </c>
      <c r="CN79" s="24">
        <v>0</v>
      </c>
      <c r="CO79" s="24">
        <v>53.63</v>
      </c>
      <c r="CP79" s="24">
        <v>3.3</v>
      </c>
    </row>
    <row r="80" spans="1:94" x14ac:dyDescent="0.25">
      <c r="B80" s="19" t="s">
        <v>130</v>
      </c>
    </row>
    <row r="81" spans="1:94" x14ac:dyDescent="0.25">
      <c r="B81" s="19" t="s">
        <v>84</v>
      </c>
    </row>
    <row r="82" spans="1:94" s="22" customFormat="1" ht="31.5" x14ac:dyDescent="0.25">
      <c r="A82" s="22" t="str">
        <f>"2/6"</f>
        <v>2/6</v>
      </c>
      <c r="B82" s="23" t="s">
        <v>131</v>
      </c>
      <c r="C82" s="22" t="str">
        <f>"200"</f>
        <v>200</v>
      </c>
      <c r="D82" s="22">
        <v>19.54</v>
      </c>
      <c r="E82" s="22">
        <v>20.79</v>
      </c>
      <c r="F82" s="22">
        <v>28.33</v>
      </c>
      <c r="G82" s="22">
        <v>0</v>
      </c>
      <c r="H82" s="22">
        <v>3.52</v>
      </c>
      <c r="I82" s="22">
        <v>346.68348454545458</v>
      </c>
      <c r="J82" s="22">
        <v>14.16</v>
      </c>
      <c r="K82" s="22">
        <v>0.4</v>
      </c>
      <c r="L82" s="22">
        <v>0</v>
      </c>
      <c r="M82" s="22">
        <v>0</v>
      </c>
      <c r="N82" s="22">
        <v>3.52</v>
      </c>
      <c r="O82" s="22">
        <v>0</v>
      </c>
      <c r="P82" s="22">
        <v>0</v>
      </c>
      <c r="Q82" s="22">
        <v>0</v>
      </c>
      <c r="R82" s="22">
        <v>0</v>
      </c>
      <c r="S82" s="22">
        <v>0.06</v>
      </c>
      <c r="T82" s="22">
        <v>4.01</v>
      </c>
      <c r="U82" s="22">
        <v>956.16</v>
      </c>
      <c r="V82" s="22">
        <v>260.41000000000003</v>
      </c>
      <c r="W82" s="22">
        <v>140.58000000000001</v>
      </c>
      <c r="X82" s="22">
        <v>22.72</v>
      </c>
      <c r="Y82" s="22">
        <v>299.58999999999997</v>
      </c>
      <c r="Z82" s="22">
        <v>3.39</v>
      </c>
      <c r="AA82" s="22">
        <v>275.24</v>
      </c>
      <c r="AB82" s="22">
        <v>120.04</v>
      </c>
      <c r="AC82" s="22">
        <v>483.92</v>
      </c>
      <c r="AD82" s="22">
        <v>1.08</v>
      </c>
      <c r="AE82" s="22">
        <v>0.09</v>
      </c>
      <c r="AF82" s="22">
        <v>0.61</v>
      </c>
      <c r="AG82" s="22">
        <v>0.3</v>
      </c>
      <c r="AH82" s="22">
        <v>5.88</v>
      </c>
      <c r="AI82" s="22">
        <v>0.28999999999999998</v>
      </c>
      <c r="AJ82" s="22">
        <v>0</v>
      </c>
      <c r="AK82" s="22">
        <v>91.45</v>
      </c>
      <c r="AL82" s="22">
        <v>90.24</v>
      </c>
      <c r="AM82" s="22">
        <v>1679.89</v>
      </c>
      <c r="AN82" s="22">
        <v>1395.69</v>
      </c>
      <c r="AO82" s="22">
        <v>639</v>
      </c>
      <c r="AP82" s="22">
        <v>935.34</v>
      </c>
      <c r="AQ82" s="22">
        <v>317.22000000000003</v>
      </c>
      <c r="AR82" s="22">
        <v>1001.98</v>
      </c>
      <c r="AS82" s="22">
        <v>1007.25</v>
      </c>
      <c r="AT82" s="22">
        <v>1114.1099999999999</v>
      </c>
      <c r="AU82" s="22">
        <v>1742.63</v>
      </c>
      <c r="AV82" s="22">
        <v>485.38</v>
      </c>
      <c r="AW82" s="22">
        <v>590.66</v>
      </c>
      <c r="AX82" s="22">
        <v>2524.1999999999998</v>
      </c>
      <c r="AY82" s="22">
        <v>19.739999999999998</v>
      </c>
      <c r="AZ82" s="22">
        <v>566.55999999999995</v>
      </c>
      <c r="BA82" s="22">
        <v>1317.71</v>
      </c>
      <c r="BB82" s="22">
        <v>773.47</v>
      </c>
      <c r="BC82" s="22">
        <v>428.28</v>
      </c>
      <c r="BD82" s="22">
        <v>0.43</v>
      </c>
      <c r="BE82" s="22">
        <v>0.2</v>
      </c>
      <c r="BF82" s="22">
        <v>0.11</v>
      </c>
      <c r="BG82" s="22">
        <v>0.24</v>
      </c>
      <c r="BH82" s="22">
        <v>0.28000000000000003</v>
      </c>
      <c r="BI82" s="22">
        <v>1.27</v>
      </c>
      <c r="BJ82" s="22">
        <v>0</v>
      </c>
      <c r="BK82" s="22">
        <v>3.53</v>
      </c>
      <c r="BL82" s="22">
        <v>0</v>
      </c>
      <c r="BM82" s="22">
        <v>1.0900000000000001</v>
      </c>
      <c r="BN82" s="22">
        <v>0</v>
      </c>
      <c r="BO82" s="22">
        <v>0</v>
      </c>
      <c r="BP82" s="22">
        <v>0</v>
      </c>
      <c r="BQ82" s="22">
        <v>0.25</v>
      </c>
      <c r="BR82" s="22">
        <v>0.37</v>
      </c>
      <c r="BS82" s="22">
        <v>2.88</v>
      </c>
      <c r="BT82" s="22">
        <v>0</v>
      </c>
      <c r="BU82" s="22">
        <v>0</v>
      </c>
      <c r="BV82" s="22">
        <v>0.17</v>
      </c>
      <c r="BW82" s="22">
        <v>0.01</v>
      </c>
      <c r="BX82" s="22">
        <v>0</v>
      </c>
      <c r="BY82" s="22">
        <v>0</v>
      </c>
      <c r="BZ82" s="22">
        <v>0</v>
      </c>
      <c r="CA82" s="22">
        <v>0</v>
      </c>
      <c r="CB82" s="22">
        <v>164.32</v>
      </c>
      <c r="CD82" s="22">
        <v>295.24</v>
      </c>
      <c r="CF82" s="22">
        <v>0</v>
      </c>
      <c r="CG82" s="22">
        <v>0</v>
      </c>
      <c r="CH82" s="22">
        <v>0</v>
      </c>
      <c r="CI82" s="22">
        <v>0</v>
      </c>
      <c r="CJ82" s="22">
        <v>0</v>
      </c>
      <c r="CK82" s="22">
        <v>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</row>
    <row r="83" spans="1:94" s="22" customFormat="1" x14ac:dyDescent="0.25">
      <c r="A83" s="22" t="str">
        <f>"13/12"</f>
        <v>13/12</v>
      </c>
      <c r="B83" s="23" t="s">
        <v>132</v>
      </c>
      <c r="C83" s="22" t="str">
        <f>"100"</f>
        <v>100</v>
      </c>
      <c r="D83" s="22">
        <v>8.8699999999999992</v>
      </c>
      <c r="E83" s="22">
        <v>1.7</v>
      </c>
      <c r="F83" s="22">
        <v>7.76</v>
      </c>
      <c r="G83" s="22">
        <v>0.88</v>
      </c>
      <c r="H83" s="22">
        <v>56.75</v>
      </c>
      <c r="I83" s="22">
        <v>329.72082216000001</v>
      </c>
      <c r="J83" s="22">
        <v>4.97</v>
      </c>
      <c r="K83" s="22">
        <v>0.19</v>
      </c>
      <c r="L83" s="22">
        <v>0</v>
      </c>
      <c r="M83" s="22">
        <v>0</v>
      </c>
      <c r="N83" s="22">
        <v>12.83</v>
      </c>
      <c r="O83" s="22">
        <v>41.77</v>
      </c>
      <c r="P83" s="22">
        <v>2.15</v>
      </c>
      <c r="Q83" s="22">
        <v>0</v>
      </c>
      <c r="R83" s="22">
        <v>0</v>
      </c>
      <c r="S83" s="22">
        <v>0.03</v>
      </c>
      <c r="T83" s="22">
        <v>1.74</v>
      </c>
      <c r="U83" s="22">
        <v>413.57</v>
      </c>
      <c r="V83" s="22">
        <v>121.16</v>
      </c>
      <c r="W83" s="22">
        <v>50.65</v>
      </c>
      <c r="X83" s="22">
        <v>13.88</v>
      </c>
      <c r="Y83" s="22">
        <v>86.99</v>
      </c>
      <c r="Z83" s="22">
        <v>0.93</v>
      </c>
      <c r="AA83" s="22">
        <v>33.24</v>
      </c>
      <c r="AB83" s="22">
        <v>25.92</v>
      </c>
      <c r="AC83" s="22">
        <v>60.9</v>
      </c>
      <c r="AD83" s="22">
        <v>1.1399999999999999</v>
      </c>
      <c r="AE83" s="22">
        <v>0.1</v>
      </c>
      <c r="AF83" s="22">
        <v>0.09</v>
      </c>
      <c r="AG83" s="22">
        <v>0.69</v>
      </c>
      <c r="AH83" s="22">
        <v>2.5</v>
      </c>
      <c r="AI83" s="22">
        <v>0.16</v>
      </c>
      <c r="AJ83" s="22">
        <v>0</v>
      </c>
      <c r="AK83" s="22">
        <v>49.36</v>
      </c>
      <c r="AL83" s="22">
        <v>48.72</v>
      </c>
      <c r="AM83" s="22">
        <v>657.11</v>
      </c>
      <c r="AN83" s="22">
        <v>276.02999999999997</v>
      </c>
      <c r="AO83" s="22">
        <v>143.38</v>
      </c>
      <c r="AP83" s="22">
        <v>272.49</v>
      </c>
      <c r="AQ83" s="22">
        <v>90.65</v>
      </c>
      <c r="AR83" s="22">
        <v>399.06</v>
      </c>
      <c r="AS83" s="22">
        <v>252.65</v>
      </c>
      <c r="AT83" s="22">
        <v>300.66000000000003</v>
      </c>
      <c r="AU83" s="22">
        <v>289.97000000000003</v>
      </c>
      <c r="AV83" s="22">
        <v>149.09</v>
      </c>
      <c r="AW83" s="22">
        <v>247.81</v>
      </c>
      <c r="AX83" s="22">
        <v>2068.63</v>
      </c>
      <c r="AY83" s="22">
        <v>0.79</v>
      </c>
      <c r="AZ83" s="22">
        <v>642.59</v>
      </c>
      <c r="BA83" s="22">
        <v>374.42</v>
      </c>
      <c r="BB83" s="22">
        <v>240.99</v>
      </c>
      <c r="BC83" s="22">
        <v>151.75</v>
      </c>
      <c r="BD83" s="22">
        <v>0.2</v>
      </c>
      <c r="BE83" s="22">
        <v>0.09</v>
      </c>
      <c r="BF83" s="22">
        <v>0.05</v>
      </c>
      <c r="BG83" s="22">
        <v>0.11</v>
      </c>
      <c r="BH83" s="22">
        <v>0.13</v>
      </c>
      <c r="BI83" s="22">
        <v>0.6</v>
      </c>
      <c r="BJ83" s="22">
        <v>0</v>
      </c>
      <c r="BK83" s="22">
        <v>1.75</v>
      </c>
      <c r="BL83" s="22">
        <v>0</v>
      </c>
      <c r="BM83" s="22">
        <v>0.52</v>
      </c>
      <c r="BN83" s="22">
        <v>0</v>
      </c>
      <c r="BO83" s="22">
        <v>0</v>
      </c>
      <c r="BP83" s="22">
        <v>0</v>
      </c>
      <c r="BQ83" s="22">
        <v>0.12</v>
      </c>
      <c r="BR83" s="22">
        <v>0.18</v>
      </c>
      <c r="BS83" s="22">
        <v>1.42</v>
      </c>
      <c r="BT83" s="22">
        <v>0</v>
      </c>
      <c r="BU83" s="22">
        <v>0</v>
      </c>
      <c r="BV83" s="22">
        <v>0.4</v>
      </c>
      <c r="BW83" s="22">
        <v>0.02</v>
      </c>
      <c r="BX83" s="22">
        <v>0</v>
      </c>
      <c r="BY83" s="22">
        <v>0</v>
      </c>
      <c r="BZ83" s="22">
        <v>0</v>
      </c>
      <c r="CA83" s="22">
        <v>0</v>
      </c>
      <c r="CB83" s="22">
        <v>42.73</v>
      </c>
      <c r="CD83" s="22">
        <v>37.56</v>
      </c>
      <c r="CF83" s="22">
        <v>0</v>
      </c>
      <c r="CG83" s="22">
        <v>0</v>
      </c>
      <c r="CH83" s="22">
        <v>0</v>
      </c>
      <c r="CI83" s="22">
        <v>0</v>
      </c>
      <c r="CJ83" s="22">
        <v>0</v>
      </c>
      <c r="CK83" s="22">
        <v>0</v>
      </c>
      <c r="CL83" s="22">
        <v>0</v>
      </c>
      <c r="CM83" s="22">
        <v>0</v>
      </c>
      <c r="CN83" s="22">
        <v>0</v>
      </c>
      <c r="CO83" s="22">
        <v>11.6</v>
      </c>
      <c r="CP83" s="22">
        <v>1</v>
      </c>
    </row>
    <row r="84" spans="1:94" s="22" customFormat="1" ht="31.5" x14ac:dyDescent="0.25">
      <c r="A84" s="22" t="str">
        <f>"32/10"</f>
        <v>32/10</v>
      </c>
      <c r="B84" s="23" t="s">
        <v>133</v>
      </c>
      <c r="C84" s="22" t="str">
        <f>"200"</f>
        <v>200</v>
      </c>
      <c r="D84" s="22">
        <v>2.84</v>
      </c>
      <c r="E84" s="22">
        <v>2.84</v>
      </c>
      <c r="F84" s="22">
        <v>3.19</v>
      </c>
      <c r="G84" s="22">
        <v>0</v>
      </c>
      <c r="H84" s="22">
        <v>14.83</v>
      </c>
      <c r="I84" s="22">
        <v>95.887190399999994</v>
      </c>
      <c r="J84" s="22">
        <v>2</v>
      </c>
      <c r="K84" s="22">
        <v>0</v>
      </c>
      <c r="L84" s="22">
        <v>0</v>
      </c>
      <c r="M84" s="22">
        <v>0</v>
      </c>
      <c r="N84" s="22">
        <v>14.39</v>
      </c>
      <c r="O84" s="22">
        <v>0</v>
      </c>
      <c r="P84" s="22">
        <v>0.44</v>
      </c>
      <c r="Q84" s="22">
        <v>0</v>
      </c>
      <c r="R84" s="22">
        <v>0</v>
      </c>
      <c r="S84" s="22">
        <v>0.1</v>
      </c>
      <c r="T84" s="22">
        <v>0.71</v>
      </c>
      <c r="U84" s="22">
        <v>49.6</v>
      </c>
      <c r="V84" s="22">
        <v>144.84</v>
      </c>
      <c r="W84" s="22">
        <v>116.69</v>
      </c>
      <c r="X84" s="22">
        <v>13.3</v>
      </c>
      <c r="Y84" s="22">
        <v>83.7</v>
      </c>
      <c r="Z84" s="22">
        <v>0.13</v>
      </c>
      <c r="AA84" s="22">
        <v>20</v>
      </c>
      <c r="AB84" s="22">
        <v>9</v>
      </c>
      <c r="AC84" s="22">
        <v>22</v>
      </c>
      <c r="AD84" s="22">
        <v>0</v>
      </c>
      <c r="AE84" s="22">
        <v>0.03</v>
      </c>
      <c r="AF84" s="22">
        <v>0.14000000000000001</v>
      </c>
      <c r="AG84" s="22">
        <v>0.09</v>
      </c>
      <c r="AH84" s="22">
        <v>0.8</v>
      </c>
      <c r="AI84" s="22">
        <v>0.52</v>
      </c>
      <c r="AJ84" s="22">
        <v>0</v>
      </c>
      <c r="AK84" s="22">
        <v>159.74</v>
      </c>
      <c r="AL84" s="22">
        <v>157.78</v>
      </c>
      <c r="AM84" s="22">
        <v>270.48</v>
      </c>
      <c r="AN84" s="22">
        <v>217.56</v>
      </c>
      <c r="AO84" s="22">
        <v>72.52</v>
      </c>
      <c r="AP84" s="22">
        <v>127.4</v>
      </c>
      <c r="AQ84" s="22">
        <v>42.14</v>
      </c>
      <c r="AR84" s="22">
        <v>143.08000000000001</v>
      </c>
      <c r="AS84" s="22">
        <v>0</v>
      </c>
      <c r="AT84" s="22">
        <v>0</v>
      </c>
      <c r="AU84" s="22">
        <v>0</v>
      </c>
      <c r="AV84" s="22">
        <v>0</v>
      </c>
      <c r="AW84" s="22">
        <v>0</v>
      </c>
      <c r="AX84" s="22">
        <v>0</v>
      </c>
      <c r="AY84" s="22">
        <v>0</v>
      </c>
      <c r="AZ84" s="22">
        <v>0</v>
      </c>
      <c r="BA84" s="22">
        <v>0</v>
      </c>
      <c r="BB84" s="22">
        <v>180.32</v>
      </c>
      <c r="BC84" s="22">
        <v>25.48</v>
      </c>
      <c r="BD84" s="22">
        <v>0</v>
      </c>
      <c r="BE84" s="22">
        <v>0</v>
      </c>
      <c r="BF84" s="22">
        <v>0</v>
      </c>
      <c r="BG84" s="22">
        <v>0</v>
      </c>
      <c r="BH84" s="22">
        <v>0</v>
      </c>
      <c r="BI84" s="22">
        <v>0</v>
      </c>
      <c r="BJ84" s="22">
        <v>0</v>
      </c>
      <c r="BK84" s="22">
        <v>0</v>
      </c>
      <c r="BL84" s="22">
        <v>0</v>
      </c>
      <c r="BM84" s="22">
        <v>0</v>
      </c>
      <c r="BN84" s="22">
        <v>0</v>
      </c>
      <c r="BO84" s="22">
        <v>0</v>
      </c>
      <c r="BP84" s="22">
        <v>0</v>
      </c>
      <c r="BQ84" s="22">
        <v>0</v>
      </c>
      <c r="BR84" s="22">
        <v>0</v>
      </c>
      <c r="BS84" s="22">
        <v>0</v>
      </c>
      <c r="BT84" s="22">
        <v>0</v>
      </c>
      <c r="BU84" s="22">
        <v>0</v>
      </c>
      <c r="BV84" s="22">
        <v>0</v>
      </c>
      <c r="BW84" s="22">
        <v>0</v>
      </c>
      <c r="BX84" s="22">
        <v>0</v>
      </c>
      <c r="BY84" s="22">
        <v>0</v>
      </c>
      <c r="BZ84" s="22">
        <v>0</v>
      </c>
      <c r="CA84" s="22">
        <v>0</v>
      </c>
      <c r="CB84" s="22">
        <v>198.41</v>
      </c>
      <c r="CD84" s="22">
        <v>21.5</v>
      </c>
      <c r="CF84" s="22">
        <v>0</v>
      </c>
      <c r="CG84" s="22">
        <v>0</v>
      </c>
      <c r="CH84" s="22">
        <v>0</v>
      </c>
      <c r="CI84" s="22">
        <v>0</v>
      </c>
      <c r="CJ84" s="22">
        <v>0</v>
      </c>
      <c r="CK84" s="22">
        <v>0</v>
      </c>
      <c r="CL84" s="22">
        <v>0</v>
      </c>
      <c r="CM84" s="22">
        <v>0</v>
      </c>
      <c r="CN84" s="22">
        <v>0</v>
      </c>
      <c r="CO84" s="22">
        <v>10</v>
      </c>
      <c r="CP84" s="22">
        <v>0</v>
      </c>
    </row>
    <row r="85" spans="1:94" s="22" customFormat="1" x14ac:dyDescent="0.25">
      <c r="A85" s="22" t="str">
        <f>"-"</f>
        <v>-</v>
      </c>
      <c r="B85" s="23" t="s">
        <v>88</v>
      </c>
      <c r="C85" s="22" t="str">
        <f>"30"</f>
        <v>30</v>
      </c>
      <c r="D85" s="22">
        <v>1.98</v>
      </c>
      <c r="E85" s="22">
        <v>0</v>
      </c>
      <c r="F85" s="22">
        <v>0.2</v>
      </c>
      <c r="G85" s="22">
        <v>0.2</v>
      </c>
      <c r="H85" s="22">
        <v>14.07</v>
      </c>
      <c r="I85" s="22">
        <v>67.170299999999997</v>
      </c>
      <c r="J85" s="22">
        <v>0</v>
      </c>
      <c r="K85" s="22">
        <v>0</v>
      </c>
      <c r="L85" s="22">
        <v>0</v>
      </c>
      <c r="M85" s="22">
        <v>0</v>
      </c>
      <c r="N85" s="22">
        <v>0.33</v>
      </c>
      <c r="O85" s="22">
        <v>13.68</v>
      </c>
      <c r="P85" s="22">
        <v>0.06</v>
      </c>
      <c r="Q85" s="22">
        <v>0</v>
      </c>
      <c r="R85" s="22">
        <v>0</v>
      </c>
      <c r="S85" s="22">
        <v>0</v>
      </c>
      <c r="T85" s="22">
        <v>0.54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152.69</v>
      </c>
      <c r="AN85" s="22">
        <v>50.63</v>
      </c>
      <c r="AO85" s="22">
        <v>30.02</v>
      </c>
      <c r="AP85" s="22">
        <v>60.03</v>
      </c>
      <c r="AQ85" s="22">
        <v>22.71</v>
      </c>
      <c r="AR85" s="22">
        <v>108.58</v>
      </c>
      <c r="AS85" s="22">
        <v>67.34</v>
      </c>
      <c r="AT85" s="22">
        <v>93.96</v>
      </c>
      <c r="AU85" s="22">
        <v>77.52</v>
      </c>
      <c r="AV85" s="22">
        <v>40.72</v>
      </c>
      <c r="AW85" s="22">
        <v>72.040000000000006</v>
      </c>
      <c r="AX85" s="22">
        <v>602.39</v>
      </c>
      <c r="AY85" s="22">
        <v>0</v>
      </c>
      <c r="AZ85" s="22">
        <v>196.27</v>
      </c>
      <c r="BA85" s="22">
        <v>85.35</v>
      </c>
      <c r="BB85" s="22">
        <v>56.64</v>
      </c>
      <c r="BC85" s="22">
        <v>44.89</v>
      </c>
      <c r="BD85" s="22">
        <v>0</v>
      </c>
      <c r="BE85" s="22">
        <v>0</v>
      </c>
      <c r="BF85" s="22">
        <v>0</v>
      </c>
      <c r="BG85" s="22">
        <v>0</v>
      </c>
      <c r="BH85" s="22">
        <v>0</v>
      </c>
      <c r="BI85" s="22">
        <v>0</v>
      </c>
      <c r="BJ85" s="22">
        <v>0</v>
      </c>
      <c r="BK85" s="22">
        <v>0.02</v>
      </c>
      <c r="BL85" s="22">
        <v>0</v>
      </c>
      <c r="BM85" s="22">
        <v>0</v>
      </c>
      <c r="BN85" s="22">
        <v>0</v>
      </c>
      <c r="BO85" s="22">
        <v>0</v>
      </c>
      <c r="BP85" s="22">
        <v>0</v>
      </c>
      <c r="BQ85" s="22">
        <v>0</v>
      </c>
      <c r="BR85" s="22">
        <v>0</v>
      </c>
      <c r="BS85" s="22">
        <v>0.02</v>
      </c>
      <c r="BT85" s="22">
        <v>0</v>
      </c>
      <c r="BU85" s="22">
        <v>0</v>
      </c>
      <c r="BV85" s="22">
        <v>0.08</v>
      </c>
      <c r="BW85" s="22">
        <v>0</v>
      </c>
      <c r="BX85" s="22">
        <v>0</v>
      </c>
      <c r="BY85" s="22">
        <v>0</v>
      </c>
      <c r="BZ85" s="22">
        <v>0</v>
      </c>
      <c r="CA85" s="22">
        <v>0</v>
      </c>
      <c r="CB85" s="22">
        <v>11.73</v>
      </c>
      <c r="CD85" s="22">
        <v>0</v>
      </c>
      <c r="CF85" s="22">
        <v>0</v>
      </c>
      <c r="CG85" s="22">
        <v>0</v>
      </c>
      <c r="CH85" s="22">
        <v>0</v>
      </c>
      <c r="CI85" s="22">
        <v>0</v>
      </c>
      <c r="CJ85" s="22">
        <v>0</v>
      </c>
      <c r="CK85" s="22">
        <v>0</v>
      </c>
      <c r="CL85" s="22">
        <v>0</v>
      </c>
      <c r="CM85" s="22">
        <v>0</v>
      </c>
      <c r="CN85" s="22">
        <v>0</v>
      </c>
      <c r="CO85" s="22">
        <v>0</v>
      </c>
      <c r="CP85" s="22">
        <v>0</v>
      </c>
    </row>
    <row r="86" spans="1:94" s="20" customFormat="1" x14ac:dyDescent="0.25">
      <c r="A86" s="20" t="str">
        <f>"-"</f>
        <v>-</v>
      </c>
      <c r="B86" s="21" t="s">
        <v>89</v>
      </c>
      <c r="C86" s="20" t="str">
        <f>"20"</f>
        <v>20</v>
      </c>
      <c r="D86" s="20">
        <v>1.32</v>
      </c>
      <c r="E86" s="20">
        <v>0</v>
      </c>
      <c r="F86" s="20">
        <v>0.24</v>
      </c>
      <c r="G86" s="20">
        <v>0.24</v>
      </c>
      <c r="H86" s="20">
        <v>8.34</v>
      </c>
      <c r="I86" s="20">
        <v>38.676000000000002</v>
      </c>
      <c r="J86" s="20">
        <v>0.04</v>
      </c>
      <c r="K86" s="20">
        <v>0</v>
      </c>
      <c r="L86" s="20">
        <v>0</v>
      </c>
      <c r="M86" s="20">
        <v>0</v>
      </c>
      <c r="N86" s="20">
        <v>0.24</v>
      </c>
      <c r="O86" s="20">
        <v>6.44</v>
      </c>
      <c r="P86" s="20">
        <v>1.66</v>
      </c>
      <c r="Q86" s="20">
        <v>0</v>
      </c>
      <c r="R86" s="20">
        <v>0</v>
      </c>
      <c r="S86" s="20">
        <v>0.2</v>
      </c>
      <c r="T86" s="20">
        <v>0.5</v>
      </c>
      <c r="U86" s="20">
        <v>122</v>
      </c>
      <c r="V86" s="20">
        <v>49</v>
      </c>
      <c r="W86" s="20">
        <v>7</v>
      </c>
      <c r="X86" s="20">
        <v>9.4</v>
      </c>
      <c r="Y86" s="20">
        <v>31.6</v>
      </c>
      <c r="Z86" s="20">
        <v>0.78</v>
      </c>
      <c r="AA86" s="20">
        <v>0</v>
      </c>
      <c r="AB86" s="20">
        <v>1</v>
      </c>
      <c r="AC86" s="20">
        <v>0.2</v>
      </c>
      <c r="AD86" s="20">
        <v>0.28000000000000003</v>
      </c>
      <c r="AE86" s="20">
        <v>0.04</v>
      </c>
      <c r="AF86" s="20">
        <v>0.02</v>
      </c>
      <c r="AG86" s="20">
        <v>0.14000000000000001</v>
      </c>
      <c r="AH86" s="20">
        <v>0.4</v>
      </c>
      <c r="AI86" s="20">
        <v>0</v>
      </c>
      <c r="AJ86" s="20">
        <v>0</v>
      </c>
      <c r="AK86" s="20">
        <v>0</v>
      </c>
      <c r="AL86" s="20">
        <v>0</v>
      </c>
      <c r="AM86" s="20">
        <v>85.4</v>
      </c>
      <c r="AN86" s="20">
        <v>44.6</v>
      </c>
      <c r="AO86" s="20">
        <v>18.600000000000001</v>
      </c>
      <c r="AP86" s="20">
        <v>39.6</v>
      </c>
      <c r="AQ86" s="20">
        <v>16</v>
      </c>
      <c r="AR86" s="20">
        <v>74.2</v>
      </c>
      <c r="AS86" s="20">
        <v>59.4</v>
      </c>
      <c r="AT86" s="20">
        <v>58.2</v>
      </c>
      <c r="AU86" s="20">
        <v>92.8</v>
      </c>
      <c r="AV86" s="20">
        <v>24.8</v>
      </c>
      <c r="AW86" s="20">
        <v>62</v>
      </c>
      <c r="AX86" s="20">
        <v>305.8</v>
      </c>
      <c r="AY86" s="20">
        <v>0</v>
      </c>
      <c r="AZ86" s="20">
        <v>105.2</v>
      </c>
      <c r="BA86" s="20">
        <v>58.2</v>
      </c>
      <c r="BB86" s="20">
        <v>36</v>
      </c>
      <c r="BC86" s="20">
        <v>26</v>
      </c>
      <c r="BD86" s="20">
        <v>0</v>
      </c>
      <c r="BE86" s="20">
        <v>0</v>
      </c>
      <c r="BF86" s="20">
        <v>0</v>
      </c>
      <c r="BG86" s="20">
        <v>0</v>
      </c>
      <c r="BH86" s="20">
        <v>0</v>
      </c>
      <c r="BI86" s="20">
        <v>0</v>
      </c>
      <c r="BJ86" s="20">
        <v>0</v>
      </c>
      <c r="BK86" s="20">
        <v>0.03</v>
      </c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  <c r="BR86" s="20">
        <v>0</v>
      </c>
      <c r="BS86" s="20">
        <v>0.02</v>
      </c>
      <c r="BT86" s="20">
        <v>0</v>
      </c>
      <c r="BU86" s="20">
        <v>0</v>
      </c>
      <c r="BV86" s="20">
        <v>0.1</v>
      </c>
      <c r="BW86" s="20">
        <v>0.02</v>
      </c>
      <c r="BX86" s="20">
        <v>0</v>
      </c>
      <c r="BY86" s="20">
        <v>0</v>
      </c>
      <c r="BZ86" s="20">
        <v>0</v>
      </c>
      <c r="CA86" s="20">
        <v>0</v>
      </c>
      <c r="CB86" s="20">
        <v>9.4</v>
      </c>
      <c r="CD86" s="20">
        <v>0.17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  <c r="CK86" s="20">
        <v>0</v>
      </c>
      <c r="CL86" s="20">
        <v>0</v>
      </c>
      <c r="CM86" s="20">
        <v>0</v>
      </c>
      <c r="CN86" s="20">
        <v>0</v>
      </c>
      <c r="CO86" s="20">
        <v>0</v>
      </c>
      <c r="CP86" s="20">
        <v>0</v>
      </c>
    </row>
    <row r="87" spans="1:94" s="24" customFormat="1" x14ac:dyDescent="0.25">
      <c r="B87" s="25" t="s">
        <v>91</v>
      </c>
      <c r="D87" s="24">
        <v>34.549999999999997</v>
      </c>
      <c r="E87" s="24">
        <v>25.33</v>
      </c>
      <c r="F87" s="24">
        <v>39.71</v>
      </c>
      <c r="G87" s="24">
        <v>1.32</v>
      </c>
      <c r="H87" s="24">
        <v>97.51</v>
      </c>
      <c r="I87" s="24">
        <v>878.14</v>
      </c>
      <c r="J87" s="24">
        <v>21.17</v>
      </c>
      <c r="K87" s="24">
        <v>0.59</v>
      </c>
      <c r="L87" s="24">
        <v>0</v>
      </c>
      <c r="M87" s="24">
        <v>0</v>
      </c>
      <c r="N87" s="24">
        <v>31.31</v>
      </c>
      <c r="O87" s="24">
        <v>61.89</v>
      </c>
      <c r="P87" s="24">
        <v>4.32</v>
      </c>
      <c r="Q87" s="24">
        <v>0</v>
      </c>
      <c r="R87" s="24">
        <v>0</v>
      </c>
      <c r="S87" s="24">
        <v>0.39</v>
      </c>
      <c r="T87" s="24">
        <v>7.5</v>
      </c>
      <c r="U87" s="24">
        <v>1541.33</v>
      </c>
      <c r="V87" s="24">
        <v>575.41</v>
      </c>
      <c r="W87" s="24">
        <v>314.93</v>
      </c>
      <c r="X87" s="24">
        <v>59.3</v>
      </c>
      <c r="Y87" s="24">
        <v>501.88</v>
      </c>
      <c r="Z87" s="24">
        <v>5.23</v>
      </c>
      <c r="AA87" s="24">
        <v>328.48</v>
      </c>
      <c r="AB87" s="24">
        <v>155.96</v>
      </c>
      <c r="AC87" s="24">
        <v>567.02</v>
      </c>
      <c r="AD87" s="24">
        <v>2.5</v>
      </c>
      <c r="AE87" s="24">
        <v>0.26</v>
      </c>
      <c r="AF87" s="24">
        <v>0.85</v>
      </c>
      <c r="AG87" s="24">
        <v>1.21</v>
      </c>
      <c r="AH87" s="24">
        <v>9.58</v>
      </c>
      <c r="AI87" s="24">
        <v>0.96</v>
      </c>
      <c r="AJ87" s="24">
        <v>0</v>
      </c>
      <c r="AK87" s="24">
        <v>300.55</v>
      </c>
      <c r="AL87" s="24">
        <v>296.74</v>
      </c>
      <c r="AM87" s="24">
        <v>2845.56</v>
      </c>
      <c r="AN87" s="24">
        <v>1984.52</v>
      </c>
      <c r="AO87" s="24">
        <v>903.52</v>
      </c>
      <c r="AP87" s="24">
        <v>1434.86</v>
      </c>
      <c r="AQ87" s="24">
        <v>488.72</v>
      </c>
      <c r="AR87" s="24">
        <v>1726.9</v>
      </c>
      <c r="AS87" s="24">
        <v>1386.64</v>
      </c>
      <c r="AT87" s="24">
        <v>1566.94</v>
      </c>
      <c r="AU87" s="24">
        <v>2202.92</v>
      </c>
      <c r="AV87" s="24">
        <v>699.99</v>
      </c>
      <c r="AW87" s="24">
        <v>972.5</v>
      </c>
      <c r="AX87" s="24">
        <v>5501.02</v>
      </c>
      <c r="AY87" s="24">
        <v>20.53</v>
      </c>
      <c r="AZ87" s="24">
        <v>1510.63</v>
      </c>
      <c r="BA87" s="24">
        <v>1835.68</v>
      </c>
      <c r="BB87" s="24">
        <v>1287.4100000000001</v>
      </c>
      <c r="BC87" s="24">
        <v>676.41</v>
      </c>
      <c r="BD87" s="24">
        <v>0.63</v>
      </c>
      <c r="BE87" s="24">
        <v>0.28999999999999998</v>
      </c>
      <c r="BF87" s="24">
        <v>0.16</v>
      </c>
      <c r="BG87" s="24">
        <v>0.36</v>
      </c>
      <c r="BH87" s="24">
        <v>0.41</v>
      </c>
      <c r="BI87" s="24">
        <v>1.87</v>
      </c>
      <c r="BJ87" s="24">
        <v>0</v>
      </c>
      <c r="BK87" s="24">
        <v>5.33</v>
      </c>
      <c r="BL87" s="24">
        <v>0</v>
      </c>
      <c r="BM87" s="24">
        <v>1.62</v>
      </c>
      <c r="BN87" s="24">
        <v>0</v>
      </c>
      <c r="BO87" s="24">
        <v>0</v>
      </c>
      <c r="BP87" s="24">
        <v>0</v>
      </c>
      <c r="BQ87" s="24">
        <v>0.36</v>
      </c>
      <c r="BR87" s="24">
        <v>0.56000000000000005</v>
      </c>
      <c r="BS87" s="24">
        <v>4.3499999999999996</v>
      </c>
      <c r="BT87" s="24">
        <v>0</v>
      </c>
      <c r="BU87" s="24">
        <v>0</v>
      </c>
      <c r="BV87" s="24">
        <v>0.75</v>
      </c>
      <c r="BW87" s="24">
        <v>0.05</v>
      </c>
      <c r="BX87" s="24">
        <v>0</v>
      </c>
      <c r="BY87" s="24">
        <v>0</v>
      </c>
      <c r="BZ87" s="24">
        <v>0</v>
      </c>
      <c r="CA87" s="24">
        <v>0</v>
      </c>
      <c r="CB87" s="24">
        <v>426.59</v>
      </c>
      <c r="CC87" s="24">
        <f>$I$87/$I$96*100</f>
        <v>47.79565444570234</v>
      </c>
      <c r="CD87" s="24">
        <v>354.47</v>
      </c>
      <c r="CF87" s="24">
        <v>0</v>
      </c>
      <c r="CG87" s="24">
        <v>0</v>
      </c>
      <c r="CH87" s="24">
        <v>0</v>
      </c>
      <c r="CI87" s="24">
        <v>0</v>
      </c>
      <c r="CJ87" s="24">
        <v>0</v>
      </c>
      <c r="CK87" s="24">
        <v>0</v>
      </c>
      <c r="CL87" s="24">
        <v>0</v>
      </c>
      <c r="CM87" s="24">
        <v>0</v>
      </c>
      <c r="CN87" s="24">
        <v>0</v>
      </c>
      <c r="CO87" s="24">
        <v>21.6</v>
      </c>
      <c r="CP87" s="24">
        <v>1</v>
      </c>
    </row>
    <row r="88" spans="1:94" x14ac:dyDescent="0.25">
      <c r="B88" s="19" t="s">
        <v>92</v>
      </c>
    </row>
    <row r="89" spans="1:94" s="22" customFormat="1" ht="31.5" x14ac:dyDescent="0.25">
      <c r="A89" s="22" t="str">
        <f>"22/2"</f>
        <v>22/2</v>
      </c>
      <c r="B89" s="23" t="s">
        <v>134</v>
      </c>
      <c r="C89" s="22" t="str">
        <f>"250"</f>
        <v>250</v>
      </c>
      <c r="D89" s="22">
        <v>11.1</v>
      </c>
      <c r="E89" s="22">
        <v>9.17</v>
      </c>
      <c r="F89" s="22">
        <v>11.77</v>
      </c>
      <c r="G89" s="22">
        <v>0.28999999999999998</v>
      </c>
      <c r="H89" s="22">
        <v>16.45</v>
      </c>
      <c r="I89" s="22">
        <v>214.57275177083335</v>
      </c>
      <c r="J89" s="22">
        <v>4.6399999999999997</v>
      </c>
      <c r="K89" s="22">
        <v>0.11</v>
      </c>
      <c r="L89" s="22">
        <v>0</v>
      </c>
      <c r="M89" s="22">
        <v>0</v>
      </c>
      <c r="N89" s="22">
        <v>2.25</v>
      </c>
      <c r="O89" s="22">
        <v>12.9</v>
      </c>
      <c r="P89" s="22">
        <v>1.3</v>
      </c>
      <c r="Q89" s="22">
        <v>0</v>
      </c>
      <c r="R89" s="22">
        <v>0</v>
      </c>
      <c r="S89" s="22">
        <v>0.06</v>
      </c>
      <c r="T89" s="22">
        <v>1.5</v>
      </c>
      <c r="U89" s="22">
        <v>285.76</v>
      </c>
      <c r="V89" s="22">
        <v>157.22</v>
      </c>
      <c r="W89" s="22">
        <v>26.73</v>
      </c>
      <c r="X89" s="22">
        <v>16.93</v>
      </c>
      <c r="Y89" s="22">
        <v>108.99</v>
      </c>
      <c r="Z89" s="22">
        <v>1.39</v>
      </c>
      <c r="AA89" s="22">
        <v>61.63</v>
      </c>
      <c r="AB89" s="22">
        <v>1463.55</v>
      </c>
      <c r="AC89" s="22">
        <v>377.67</v>
      </c>
      <c r="AD89" s="22">
        <v>0.72</v>
      </c>
      <c r="AE89" s="22">
        <v>0.06</v>
      </c>
      <c r="AF89" s="22">
        <v>0.12</v>
      </c>
      <c r="AG89" s="22">
        <v>2.4300000000000002</v>
      </c>
      <c r="AH89" s="22">
        <v>6.34</v>
      </c>
      <c r="AI89" s="22">
        <v>0.7</v>
      </c>
      <c r="AJ89" s="22">
        <v>0</v>
      </c>
      <c r="AK89" s="22">
        <v>2.06</v>
      </c>
      <c r="AL89" s="22">
        <v>2.0099999999999998</v>
      </c>
      <c r="AM89" s="22">
        <v>335.44</v>
      </c>
      <c r="AN89" s="22">
        <v>195.62</v>
      </c>
      <c r="AO89" s="22">
        <v>97.54</v>
      </c>
      <c r="AP89" s="22">
        <v>161.87</v>
      </c>
      <c r="AQ89" s="22">
        <v>54.32</v>
      </c>
      <c r="AR89" s="22">
        <v>205.57</v>
      </c>
      <c r="AS89" s="22">
        <v>182.79</v>
      </c>
      <c r="AT89" s="22">
        <v>206.9</v>
      </c>
      <c r="AU89" s="22">
        <v>277.33</v>
      </c>
      <c r="AV89" s="22">
        <v>95.44</v>
      </c>
      <c r="AW89" s="22">
        <v>138.38999999999999</v>
      </c>
      <c r="AX89" s="22">
        <v>921.58</v>
      </c>
      <c r="AY89" s="22">
        <v>2.15</v>
      </c>
      <c r="AZ89" s="22">
        <v>259.52</v>
      </c>
      <c r="BA89" s="22">
        <v>248.8</v>
      </c>
      <c r="BB89" s="22">
        <v>127.19</v>
      </c>
      <c r="BC89" s="22">
        <v>86.71</v>
      </c>
      <c r="BD89" s="22">
        <v>0.13</v>
      </c>
      <c r="BE89" s="22">
        <v>0.06</v>
      </c>
      <c r="BF89" s="22">
        <v>0.03</v>
      </c>
      <c r="BG89" s="22">
        <v>7.0000000000000007E-2</v>
      </c>
      <c r="BH89" s="22">
        <v>0.08</v>
      </c>
      <c r="BI89" s="22">
        <v>0.39</v>
      </c>
      <c r="BJ89" s="22">
        <v>0</v>
      </c>
      <c r="BK89" s="22">
        <v>1.1200000000000001</v>
      </c>
      <c r="BL89" s="22">
        <v>0</v>
      </c>
      <c r="BM89" s="22">
        <v>0.34</v>
      </c>
      <c r="BN89" s="22">
        <v>0</v>
      </c>
      <c r="BO89" s="22">
        <v>0</v>
      </c>
      <c r="BP89" s="22">
        <v>0</v>
      </c>
      <c r="BQ89" s="22">
        <v>0.08</v>
      </c>
      <c r="BR89" s="22">
        <v>0.12</v>
      </c>
      <c r="BS89" s="22">
        <v>0.89</v>
      </c>
      <c r="BT89" s="22">
        <v>0</v>
      </c>
      <c r="BU89" s="22">
        <v>0</v>
      </c>
      <c r="BV89" s="22">
        <v>0.13</v>
      </c>
      <c r="BW89" s="22">
        <v>0.01</v>
      </c>
      <c r="BX89" s="22">
        <v>0</v>
      </c>
      <c r="BY89" s="22">
        <v>0</v>
      </c>
      <c r="BZ89" s="22">
        <v>0</v>
      </c>
      <c r="CA89" s="22">
        <v>0</v>
      </c>
      <c r="CB89" s="22">
        <v>322.54000000000002</v>
      </c>
      <c r="CD89" s="22">
        <v>305.55</v>
      </c>
      <c r="CF89" s="22">
        <v>0</v>
      </c>
      <c r="CG89" s="22">
        <v>0</v>
      </c>
      <c r="CH89" s="22">
        <v>0</v>
      </c>
      <c r="CI89" s="22">
        <v>0</v>
      </c>
      <c r="CJ89" s="22">
        <v>0</v>
      </c>
      <c r="CK89" s="22">
        <v>0</v>
      </c>
      <c r="CL89" s="22">
        <v>0</v>
      </c>
      <c r="CM89" s="22">
        <v>0</v>
      </c>
      <c r="CN89" s="22">
        <v>0</v>
      </c>
      <c r="CO89" s="22">
        <v>0</v>
      </c>
      <c r="CP89" s="22">
        <v>0.6</v>
      </c>
    </row>
    <row r="90" spans="1:94" s="22" customFormat="1" ht="47.25" x14ac:dyDescent="0.25">
      <c r="A90" s="22" t="str">
        <f>"53/8"</f>
        <v>53/8</v>
      </c>
      <c r="B90" s="23" t="s">
        <v>135</v>
      </c>
      <c r="C90" s="22" t="str">
        <f>"200"</f>
        <v>200</v>
      </c>
      <c r="D90" s="22">
        <v>13.13</v>
      </c>
      <c r="E90" s="22">
        <v>9.69</v>
      </c>
      <c r="F90" s="22">
        <v>26.57</v>
      </c>
      <c r="G90" s="22">
        <v>2.3199999999999998</v>
      </c>
      <c r="H90" s="22">
        <v>29.24</v>
      </c>
      <c r="I90" s="22">
        <v>406.59546399999999</v>
      </c>
      <c r="J90" s="22">
        <v>9.93</v>
      </c>
      <c r="K90" s="22">
        <v>1.1299999999999999</v>
      </c>
      <c r="L90" s="22">
        <v>0</v>
      </c>
      <c r="M90" s="22">
        <v>0</v>
      </c>
      <c r="N90" s="22">
        <v>2.74</v>
      </c>
      <c r="O90" s="22">
        <v>24.03</v>
      </c>
      <c r="P90" s="22">
        <v>2.46</v>
      </c>
      <c r="Q90" s="22">
        <v>0</v>
      </c>
      <c r="R90" s="22">
        <v>0</v>
      </c>
      <c r="S90" s="22">
        <v>0.37</v>
      </c>
      <c r="T90" s="22">
        <v>3.49</v>
      </c>
      <c r="U90" s="22">
        <v>361.88</v>
      </c>
      <c r="V90" s="22">
        <v>1058.5999999999999</v>
      </c>
      <c r="W90" s="22">
        <v>26.98</v>
      </c>
      <c r="X90" s="22">
        <v>50.13</v>
      </c>
      <c r="Y90" s="22">
        <v>192.44</v>
      </c>
      <c r="Z90" s="22">
        <v>2.4900000000000002</v>
      </c>
      <c r="AA90" s="22">
        <v>15.6</v>
      </c>
      <c r="AB90" s="22">
        <v>39.68</v>
      </c>
      <c r="AC90" s="22">
        <v>33.68</v>
      </c>
      <c r="AD90" s="22">
        <v>1.22</v>
      </c>
      <c r="AE90" s="22">
        <v>0.4</v>
      </c>
      <c r="AF90" s="22">
        <v>0.19</v>
      </c>
      <c r="AG90" s="22">
        <v>3.18</v>
      </c>
      <c r="AH90" s="22">
        <v>7.07</v>
      </c>
      <c r="AI90" s="22">
        <v>14.4</v>
      </c>
      <c r="AJ90" s="22">
        <v>0</v>
      </c>
      <c r="AK90" s="22">
        <v>501.51</v>
      </c>
      <c r="AL90" s="22">
        <v>427.47</v>
      </c>
      <c r="AM90" s="22">
        <v>772.34</v>
      </c>
      <c r="AN90" s="22">
        <v>880.3</v>
      </c>
      <c r="AO90" s="22">
        <v>238.87</v>
      </c>
      <c r="AP90" s="22">
        <v>484.33</v>
      </c>
      <c r="AQ90" s="22">
        <v>157.28</v>
      </c>
      <c r="AR90" s="22">
        <v>442.86</v>
      </c>
      <c r="AS90" s="22">
        <v>589.04</v>
      </c>
      <c r="AT90" s="22">
        <v>824.09</v>
      </c>
      <c r="AU90" s="22">
        <v>959.48</v>
      </c>
      <c r="AV90" s="22">
        <v>383.2</v>
      </c>
      <c r="AW90" s="22">
        <v>502.49</v>
      </c>
      <c r="AX90" s="22">
        <v>1773.94</v>
      </c>
      <c r="AY90" s="22">
        <v>102.8</v>
      </c>
      <c r="AZ90" s="22">
        <v>457.37</v>
      </c>
      <c r="BA90" s="22">
        <v>449.17</v>
      </c>
      <c r="BB90" s="22">
        <v>381.94</v>
      </c>
      <c r="BC90" s="22">
        <v>142.99</v>
      </c>
      <c r="BD90" s="22">
        <v>0.09</v>
      </c>
      <c r="BE90" s="22">
        <v>0.04</v>
      </c>
      <c r="BF90" s="22">
        <v>0.02</v>
      </c>
      <c r="BG90" s="22">
        <v>0.05</v>
      </c>
      <c r="BH90" s="22">
        <v>0.06</v>
      </c>
      <c r="BI90" s="22">
        <v>0.28000000000000003</v>
      </c>
      <c r="BJ90" s="22">
        <v>0</v>
      </c>
      <c r="BK90" s="22">
        <v>0.98</v>
      </c>
      <c r="BL90" s="22">
        <v>0</v>
      </c>
      <c r="BM90" s="22">
        <v>0.32</v>
      </c>
      <c r="BN90" s="22">
        <v>0</v>
      </c>
      <c r="BO90" s="22">
        <v>0.01</v>
      </c>
      <c r="BP90" s="22">
        <v>0</v>
      </c>
      <c r="BQ90" s="22">
        <v>0.05</v>
      </c>
      <c r="BR90" s="22">
        <v>0.09</v>
      </c>
      <c r="BS90" s="22">
        <v>1.22</v>
      </c>
      <c r="BT90" s="22">
        <v>0</v>
      </c>
      <c r="BU90" s="22">
        <v>0</v>
      </c>
      <c r="BV90" s="22">
        <v>1.1299999999999999</v>
      </c>
      <c r="BW90" s="22">
        <v>0</v>
      </c>
      <c r="BX90" s="22">
        <v>0</v>
      </c>
      <c r="BY90" s="22">
        <v>0</v>
      </c>
      <c r="BZ90" s="22">
        <v>0</v>
      </c>
      <c r="CA90" s="22">
        <v>0</v>
      </c>
      <c r="CB90" s="22">
        <v>182.14</v>
      </c>
      <c r="CD90" s="22">
        <v>22.21</v>
      </c>
      <c r="CF90" s="22">
        <v>0</v>
      </c>
      <c r="CG90" s="22">
        <v>0</v>
      </c>
      <c r="CH90" s="22">
        <v>0</v>
      </c>
      <c r="CI90" s="22">
        <v>0</v>
      </c>
      <c r="CJ90" s="22">
        <v>0</v>
      </c>
      <c r="CK90" s="22">
        <v>0</v>
      </c>
      <c r="CL90" s="22">
        <v>0</v>
      </c>
      <c r="CM90" s="22">
        <v>0</v>
      </c>
      <c r="CN90" s="22">
        <v>0</v>
      </c>
      <c r="CO90" s="22">
        <v>0</v>
      </c>
      <c r="CP90" s="22">
        <v>0.8</v>
      </c>
    </row>
    <row r="91" spans="1:94" s="22" customFormat="1" x14ac:dyDescent="0.25">
      <c r="A91" s="22" t="str">
        <f>"29/10"</f>
        <v>29/10</v>
      </c>
      <c r="B91" s="23" t="s">
        <v>87</v>
      </c>
      <c r="C91" s="22" t="str">
        <f>"200"</f>
        <v>200</v>
      </c>
      <c r="D91" s="22">
        <v>0.12</v>
      </c>
      <c r="E91" s="22">
        <v>0</v>
      </c>
      <c r="F91" s="22">
        <v>0.02</v>
      </c>
      <c r="G91" s="22">
        <v>0.02</v>
      </c>
      <c r="H91" s="22">
        <v>9.83</v>
      </c>
      <c r="I91" s="22">
        <v>38.659836097560984</v>
      </c>
      <c r="J91" s="22">
        <v>0</v>
      </c>
      <c r="K91" s="22">
        <v>0</v>
      </c>
      <c r="L91" s="22">
        <v>0</v>
      </c>
      <c r="M91" s="22">
        <v>0</v>
      </c>
      <c r="N91" s="22">
        <v>9.6999999999999993</v>
      </c>
      <c r="O91" s="22">
        <v>0</v>
      </c>
      <c r="P91" s="22">
        <v>0.13</v>
      </c>
      <c r="Q91" s="22">
        <v>0</v>
      </c>
      <c r="R91" s="22">
        <v>0</v>
      </c>
      <c r="S91" s="22">
        <v>0.28000000000000003</v>
      </c>
      <c r="T91" s="22">
        <v>0.06</v>
      </c>
      <c r="U91" s="22">
        <v>0.63</v>
      </c>
      <c r="V91" s="22">
        <v>8.16</v>
      </c>
      <c r="W91" s="22">
        <v>2.1800000000000002</v>
      </c>
      <c r="X91" s="22">
        <v>0.56000000000000005</v>
      </c>
      <c r="Y91" s="22">
        <v>1</v>
      </c>
      <c r="Z91" s="22">
        <v>0.06</v>
      </c>
      <c r="AA91" s="22">
        <v>0</v>
      </c>
      <c r="AB91" s="22">
        <v>0.44</v>
      </c>
      <c r="AC91" s="22">
        <v>0.1</v>
      </c>
      <c r="AD91" s="22">
        <v>0.01</v>
      </c>
      <c r="AE91" s="22">
        <v>0</v>
      </c>
      <c r="AF91" s="22">
        <v>0</v>
      </c>
      <c r="AG91" s="22">
        <v>0</v>
      </c>
      <c r="AH91" s="22">
        <v>0.01</v>
      </c>
      <c r="AI91" s="22">
        <v>0.78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22">
        <v>0</v>
      </c>
      <c r="AV91" s="22">
        <v>0</v>
      </c>
      <c r="AW91" s="22">
        <v>0</v>
      </c>
      <c r="AX91" s="22">
        <v>0</v>
      </c>
      <c r="AY91" s="22">
        <v>0</v>
      </c>
      <c r="AZ91" s="22">
        <v>0</v>
      </c>
      <c r="BA91" s="22">
        <v>0</v>
      </c>
      <c r="BB91" s="22">
        <v>0</v>
      </c>
      <c r="BC91" s="22">
        <v>0</v>
      </c>
      <c r="BD91" s="22">
        <v>0</v>
      </c>
      <c r="BE91" s="22">
        <v>0</v>
      </c>
      <c r="BF91" s="22">
        <v>0</v>
      </c>
      <c r="BG91" s="22">
        <v>0</v>
      </c>
      <c r="BH91" s="22">
        <v>0</v>
      </c>
      <c r="BI91" s="22">
        <v>0</v>
      </c>
      <c r="BJ91" s="22">
        <v>0</v>
      </c>
      <c r="BK91" s="22">
        <v>0</v>
      </c>
      <c r="BL91" s="22">
        <v>0</v>
      </c>
      <c r="BM91" s="22">
        <v>0</v>
      </c>
      <c r="BN91" s="22">
        <v>0</v>
      </c>
      <c r="BO91" s="22">
        <v>0</v>
      </c>
      <c r="BP91" s="22">
        <v>0</v>
      </c>
      <c r="BQ91" s="22">
        <v>0</v>
      </c>
      <c r="BR91" s="22">
        <v>0</v>
      </c>
      <c r="BS91" s="22">
        <v>0</v>
      </c>
      <c r="BT91" s="22">
        <v>0</v>
      </c>
      <c r="BU91" s="22">
        <v>0</v>
      </c>
      <c r="BV91" s="22">
        <v>0</v>
      </c>
      <c r="BW91" s="22">
        <v>0</v>
      </c>
      <c r="BX91" s="22">
        <v>0</v>
      </c>
      <c r="BY91" s="22">
        <v>0</v>
      </c>
      <c r="BZ91" s="22">
        <v>0</v>
      </c>
      <c r="CA91" s="22">
        <v>0</v>
      </c>
      <c r="CB91" s="22">
        <v>199.45</v>
      </c>
      <c r="CD91" s="22">
        <v>7.0000000000000007E-2</v>
      </c>
      <c r="CF91" s="22">
        <v>0</v>
      </c>
      <c r="CG91" s="22">
        <v>0</v>
      </c>
      <c r="CH91" s="22">
        <v>0</v>
      </c>
      <c r="CI91" s="22">
        <v>0</v>
      </c>
      <c r="CJ91" s="22">
        <v>0</v>
      </c>
      <c r="CK91" s="22">
        <v>0</v>
      </c>
      <c r="CL91" s="22">
        <v>0</v>
      </c>
      <c r="CM91" s="22">
        <v>0</v>
      </c>
      <c r="CN91" s="22">
        <v>0</v>
      </c>
      <c r="CO91" s="22">
        <v>9.76</v>
      </c>
      <c r="CP91" s="22">
        <v>0</v>
      </c>
    </row>
    <row r="92" spans="1:94" s="22" customFormat="1" x14ac:dyDescent="0.25">
      <c r="A92" s="22" t="str">
        <f>"-"</f>
        <v>-</v>
      </c>
      <c r="B92" s="23" t="s">
        <v>88</v>
      </c>
      <c r="C92" s="22" t="str">
        <f>"60"</f>
        <v>60</v>
      </c>
      <c r="D92" s="22">
        <v>3.97</v>
      </c>
      <c r="E92" s="22">
        <v>0</v>
      </c>
      <c r="F92" s="22">
        <v>0.39</v>
      </c>
      <c r="G92" s="22">
        <v>0.39</v>
      </c>
      <c r="H92" s="22">
        <v>28.14</v>
      </c>
      <c r="I92" s="22">
        <v>134.34059999999999</v>
      </c>
      <c r="J92" s="22">
        <v>0</v>
      </c>
      <c r="K92" s="22">
        <v>0</v>
      </c>
      <c r="L92" s="22">
        <v>0</v>
      </c>
      <c r="M92" s="22">
        <v>0</v>
      </c>
      <c r="N92" s="22">
        <v>0.66</v>
      </c>
      <c r="O92" s="22">
        <v>27.36</v>
      </c>
      <c r="P92" s="22">
        <v>0.12</v>
      </c>
      <c r="Q92" s="22">
        <v>0</v>
      </c>
      <c r="R92" s="22">
        <v>0</v>
      </c>
      <c r="S92" s="22">
        <v>0</v>
      </c>
      <c r="T92" s="22">
        <v>1.08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305.37</v>
      </c>
      <c r="AN92" s="22">
        <v>101.27</v>
      </c>
      <c r="AO92" s="22">
        <v>60.03</v>
      </c>
      <c r="AP92" s="22">
        <v>120.06</v>
      </c>
      <c r="AQ92" s="22">
        <v>45.41</v>
      </c>
      <c r="AR92" s="22">
        <v>217.15</v>
      </c>
      <c r="AS92" s="22">
        <v>134.68</v>
      </c>
      <c r="AT92" s="22">
        <v>187.92</v>
      </c>
      <c r="AU92" s="22">
        <v>155.03</v>
      </c>
      <c r="AV92" s="22">
        <v>81.430000000000007</v>
      </c>
      <c r="AW92" s="22">
        <v>144.07</v>
      </c>
      <c r="AX92" s="22">
        <v>1204.78</v>
      </c>
      <c r="AY92" s="22">
        <v>0</v>
      </c>
      <c r="AZ92" s="22">
        <v>392.54</v>
      </c>
      <c r="BA92" s="22">
        <v>170.69</v>
      </c>
      <c r="BB92" s="22">
        <v>113.27</v>
      </c>
      <c r="BC92" s="22">
        <v>89.78</v>
      </c>
      <c r="BD92" s="22">
        <v>0</v>
      </c>
      <c r="BE92" s="22">
        <v>0</v>
      </c>
      <c r="BF92" s="22">
        <v>0</v>
      </c>
      <c r="BG92" s="22">
        <v>0</v>
      </c>
      <c r="BH92" s="22">
        <v>0</v>
      </c>
      <c r="BI92" s="22">
        <v>0</v>
      </c>
      <c r="BJ92" s="22">
        <v>0</v>
      </c>
      <c r="BK92" s="22">
        <v>0.05</v>
      </c>
      <c r="BL92" s="22">
        <v>0</v>
      </c>
      <c r="BM92" s="22">
        <v>0</v>
      </c>
      <c r="BN92" s="22">
        <v>0</v>
      </c>
      <c r="BO92" s="22">
        <v>0</v>
      </c>
      <c r="BP92" s="22">
        <v>0</v>
      </c>
      <c r="BQ92" s="22">
        <v>0</v>
      </c>
      <c r="BR92" s="22">
        <v>0</v>
      </c>
      <c r="BS92" s="22">
        <v>0.04</v>
      </c>
      <c r="BT92" s="22">
        <v>0</v>
      </c>
      <c r="BU92" s="22">
        <v>0</v>
      </c>
      <c r="BV92" s="22">
        <v>0.17</v>
      </c>
      <c r="BW92" s="22">
        <v>0.01</v>
      </c>
      <c r="BX92" s="22">
        <v>0</v>
      </c>
      <c r="BY92" s="22">
        <v>0</v>
      </c>
      <c r="BZ92" s="22">
        <v>0</v>
      </c>
      <c r="CA92" s="22">
        <v>0</v>
      </c>
      <c r="CB92" s="22">
        <v>23.46</v>
      </c>
      <c r="CD92" s="22">
        <v>0</v>
      </c>
      <c r="CF92" s="22">
        <v>0</v>
      </c>
      <c r="CG92" s="22">
        <v>0</v>
      </c>
      <c r="CH92" s="22">
        <v>0</v>
      </c>
      <c r="CI92" s="22">
        <v>0</v>
      </c>
      <c r="CJ92" s="22">
        <v>0</v>
      </c>
      <c r="CK92" s="22">
        <v>0</v>
      </c>
      <c r="CL92" s="22">
        <v>0</v>
      </c>
      <c r="CM92" s="22">
        <v>0</v>
      </c>
      <c r="CN92" s="22">
        <v>0</v>
      </c>
      <c r="CO92" s="22">
        <v>0</v>
      </c>
      <c r="CP92" s="22">
        <v>0</v>
      </c>
    </row>
    <row r="93" spans="1:94" s="22" customFormat="1" x14ac:dyDescent="0.25">
      <c r="A93" s="22" t="str">
        <f>"-"</f>
        <v>-</v>
      </c>
      <c r="B93" s="23" t="s">
        <v>89</v>
      </c>
      <c r="C93" s="22" t="str">
        <f>"40"</f>
        <v>40</v>
      </c>
      <c r="D93" s="22">
        <v>2.64</v>
      </c>
      <c r="E93" s="22">
        <v>0</v>
      </c>
      <c r="F93" s="22">
        <v>0.48</v>
      </c>
      <c r="G93" s="22">
        <v>0.48</v>
      </c>
      <c r="H93" s="22">
        <v>16.68</v>
      </c>
      <c r="I93" s="22">
        <v>77.352000000000004</v>
      </c>
      <c r="J93" s="22">
        <v>0.08</v>
      </c>
      <c r="K93" s="22">
        <v>0</v>
      </c>
      <c r="L93" s="22">
        <v>0</v>
      </c>
      <c r="M93" s="22">
        <v>0</v>
      </c>
      <c r="N93" s="22">
        <v>0.48</v>
      </c>
      <c r="O93" s="22">
        <v>12.88</v>
      </c>
      <c r="P93" s="22">
        <v>3.32</v>
      </c>
      <c r="Q93" s="22">
        <v>0</v>
      </c>
      <c r="R93" s="22">
        <v>0</v>
      </c>
      <c r="S93" s="22">
        <v>0.4</v>
      </c>
      <c r="T93" s="22">
        <v>1</v>
      </c>
      <c r="U93" s="22">
        <v>244</v>
      </c>
      <c r="V93" s="22">
        <v>98</v>
      </c>
      <c r="W93" s="22">
        <v>14</v>
      </c>
      <c r="X93" s="22">
        <v>18.8</v>
      </c>
      <c r="Y93" s="22">
        <v>63.2</v>
      </c>
      <c r="Z93" s="22">
        <v>1.56</v>
      </c>
      <c r="AA93" s="22">
        <v>0</v>
      </c>
      <c r="AB93" s="22">
        <v>2</v>
      </c>
      <c r="AC93" s="22">
        <v>0.4</v>
      </c>
      <c r="AD93" s="22">
        <v>0.56000000000000005</v>
      </c>
      <c r="AE93" s="22">
        <v>7.0000000000000007E-2</v>
      </c>
      <c r="AF93" s="22">
        <v>0.03</v>
      </c>
      <c r="AG93" s="22">
        <v>0.28000000000000003</v>
      </c>
      <c r="AH93" s="22">
        <v>0.8</v>
      </c>
      <c r="AI93" s="22">
        <v>0</v>
      </c>
      <c r="AJ93" s="22">
        <v>0</v>
      </c>
      <c r="AK93" s="22">
        <v>0</v>
      </c>
      <c r="AL93" s="22">
        <v>0</v>
      </c>
      <c r="AM93" s="22">
        <v>170.8</v>
      </c>
      <c r="AN93" s="22">
        <v>89.2</v>
      </c>
      <c r="AO93" s="22">
        <v>37.200000000000003</v>
      </c>
      <c r="AP93" s="22">
        <v>79.2</v>
      </c>
      <c r="AQ93" s="22">
        <v>32</v>
      </c>
      <c r="AR93" s="22">
        <v>148.4</v>
      </c>
      <c r="AS93" s="22">
        <v>118.8</v>
      </c>
      <c r="AT93" s="22">
        <v>116.4</v>
      </c>
      <c r="AU93" s="22">
        <v>185.6</v>
      </c>
      <c r="AV93" s="22">
        <v>49.6</v>
      </c>
      <c r="AW93" s="22">
        <v>124</v>
      </c>
      <c r="AX93" s="22">
        <v>611.6</v>
      </c>
      <c r="AY93" s="22">
        <v>0</v>
      </c>
      <c r="AZ93" s="22">
        <v>210.4</v>
      </c>
      <c r="BA93" s="22">
        <v>116.4</v>
      </c>
      <c r="BB93" s="22">
        <v>72</v>
      </c>
      <c r="BC93" s="22">
        <v>52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0.06</v>
      </c>
      <c r="BL93" s="22">
        <v>0</v>
      </c>
      <c r="BM93" s="22">
        <v>0</v>
      </c>
      <c r="BN93" s="22">
        <v>0.01</v>
      </c>
      <c r="BO93" s="22">
        <v>0</v>
      </c>
      <c r="BP93" s="22">
        <v>0</v>
      </c>
      <c r="BQ93" s="22">
        <v>0</v>
      </c>
      <c r="BR93" s="22">
        <v>0</v>
      </c>
      <c r="BS93" s="22">
        <v>0.04</v>
      </c>
      <c r="BT93" s="22">
        <v>0</v>
      </c>
      <c r="BU93" s="22">
        <v>0</v>
      </c>
      <c r="BV93" s="22">
        <v>0.19</v>
      </c>
      <c r="BW93" s="22">
        <v>0.03</v>
      </c>
      <c r="BX93" s="22">
        <v>0</v>
      </c>
      <c r="BY93" s="22">
        <v>0</v>
      </c>
      <c r="BZ93" s="22">
        <v>0</v>
      </c>
      <c r="CA93" s="22">
        <v>0</v>
      </c>
      <c r="CB93" s="22">
        <v>18.8</v>
      </c>
      <c r="CD93" s="22">
        <v>0.33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</row>
    <row r="94" spans="1:94" s="20" customFormat="1" x14ac:dyDescent="0.25">
      <c r="A94" s="20" t="str">
        <f>"-"</f>
        <v>-</v>
      </c>
      <c r="B94" s="21" t="s">
        <v>110</v>
      </c>
      <c r="C94" s="20" t="str">
        <f>"180"</f>
        <v>180</v>
      </c>
      <c r="D94" s="20">
        <v>0.72</v>
      </c>
      <c r="E94" s="20">
        <v>0</v>
      </c>
      <c r="F94" s="20">
        <v>0.72</v>
      </c>
      <c r="G94" s="20">
        <v>0.72</v>
      </c>
      <c r="H94" s="20">
        <v>20.88</v>
      </c>
      <c r="I94" s="20">
        <v>87.623999999999995</v>
      </c>
      <c r="J94" s="20">
        <v>0.18</v>
      </c>
      <c r="K94" s="20">
        <v>0</v>
      </c>
      <c r="L94" s="20">
        <v>0</v>
      </c>
      <c r="M94" s="20">
        <v>0</v>
      </c>
      <c r="N94" s="20">
        <v>16.2</v>
      </c>
      <c r="O94" s="20">
        <v>1.44</v>
      </c>
      <c r="P94" s="20">
        <v>3.24</v>
      </c>
      <c r="Q94" s="20">
        <v>0</v>
      </c>
      <c r="R94" s="20">
        <v>0</v>
      </c>
      <c r="S94" s="20">
        <v>1.44</v>
      </c>
      <c r="T94" s="20">
        <v>0.9</v>
      </c>
      <c r="U94" s="20">
        <v>46.8</v>
      </c>
      <c r="V94" s="20">
        <v>500.4</v>
      </c>
      <c r="W94" s="20">
        <v>28.8</v>
      </c>
      <c r="X94" s="20">
        <v>16.2</v>
      </c>
      <c r="Y94" s="20">
        <v>19.8</v>
      </c>
      <c r="Z94" s="20">
        <v>3.96</v>
      </c>
      <c r="AA94" s="20">
        <v>0</v>
      </c>
      <c r="AB94" s="20">
        <v>54</v>
      </c>
      <c r="AC94" s="20">
        <v>9</v>
      </c>
      <c r="AD94" s="20">
        <v>0.36</v>
      </c>
      <c r="AE94" s="20">
        <v>0.05</v>
      </c>
      <c r="AF94" s="20">
        <v>0.04</v>
      </c>
      <c r="AG94" s="20">
        <v>0.54</v>
      </c>
      <c r="AH94" s="20">
        <v>0.72</v>
      </c>
      <c r="AI94" s="20">
        <v>18</v>
      </c>
      <c r="AJ94" s="20">
        <v>0</v>
      </c>
      <c r="AK94" s="20">
        <v>0</v>
      </c>
      <c r="AL94" s="20">
        <v>0</v>
      </c>
      <c r="AM94" s="20">
        <v>34.200000000000003</v>
      </c>
      <c r="AN94" s="20">
        <v>32.4</v>
      </c>
      <c r="AO94" s="20">
        <v>5.4</v>
      </c>
      <c r="AP94" s="20">
        <v>19.8</v>
      </c>
      <c r="AQ94" s="20">
        <v>5.4</v>
      </c>
      <c r="AR94" s="20">
        <v>16.2</v>
      </c>
      <c r="AS94" s="20">
        <v>30.6</v>
      </c>
      <c r="AT94" s="20">
        <v>18</v>
      </c>
      <c r="AU94" s="20">
        <v>140.4</v>
      </c>
      <c r="AV94" s="20">
        <v>12.6</v>
      </c>
      <c r="AW94" s="20">
        <v>25.2</v>
      </c>
      <c r="AX94" s="20">
        <v>75.599999999999994</v>
      </c>
      <c r="AY94" s="20">
        <v>0</v>
      </c>
      <c r="AZ94" s="20">
        <v>23.4</v>
      </c>
      <c r="BA94" s="20">
        <v>28.8</v>
      </c>
      <c r="BB94" s="20">
        <v>10.8</v>
      </c>
      <c r="BC94" s="20">
        <v>9</v>
      </c>
      <c r="BD94" s="20">
        <v>0</v>
      </c>
      <c r="BE94" s="20">
        <v>0</v>
      </c>
      <c r="BF94" s="20">
        <v>0</v>
      </c>
      <c r="BG94" s="20">
        <v>0</v>
      </c>
      <c r="BH94" s="20">
        <v>0</v>
      </c>
      <c r="BI94" s="20">
        <v>0</v>
      </c>
      <c r="BJ94" s="20">
        <v>0</v>
      </c>
      <c r="BK94" s="20">
        <v>0</v>
      </c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  <c r="CA94" s="20">
        <v>0</v>
      </c>
      <c r="CB94" s="20">
        <v>155.34</v>
      </c>
      <c r="CD94" s="20">
        <v>9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  <c r="CK94" s="20">
        <v>0</v>
      </c>
      <c r="CL94" s="20">
        <v>0</v>
      </c>
      <c r="CM94" s="20">
        <v>0</v>
      </c>
      <c r="CN94" s="20">
        <v>0</v>
      </c>
      <c r="CO94" s="20">
        <v>0</v>
      </c>
      <c r="CP94" s="20">
        <v>0</v>
      </c>
    </row>
    <row r="95" spans="1:94" s="24" customFormat="1" x14ac:dyDescent="0.25">
      <c r="B95" s="25" t="s">
        <v>99</v>
      </c>
      <c r="D95" s="24">
        <v>31.67</v>
      </c>
      <c r="E95" s="24">
        <v>18.87</v>
      </c>
      <c r="F95" s="24">
        <v>39.96</v>
      </c>
      <c r="G95" s="24">
        <v>4.2300000000000004</v>
      </c>
      <c r="H95" s="24">
        <v>121.22</v>
      </c>
      <c r="I95" s="24">
        <v>959.14</v>
      </c>
      <c r="J95" s="24">
        <v>14.83</v>
      </c>
      <c r="K95" s="24">
        <v>1.24</v>
      </c>
      <c r="L95" s="24">
        <v>0</v>
      </c>
      <c r="M95" s="24">
        <v>0</v>
      </c>
      <c r="N95" s="24">
        <v>32.04</v>
      </c>
      <c r="O95" s="24">
        <v>78.61</v>
      </c>
      <c r="P95" s="24">
        <v>10.57</v>
      </c>
      <c r="Q95" s="24">
        <v>0</v>
      </c>
      <c r="R95" s="24">
        <v>0</v>
      </c>
      <c r="S95" s="24">
        <v>2.5499999999999998</v>
      </c>
      <c r="T95" s="24">
        <v>8.02</v>
      </c>
      <c r="U95" s="24">
        <v>939.06</v>
      </c>
      <c r="V95" s="24">
        <v>1822.38</v>
      </c>
      <c r="W95" s="24">
        <v>98.69</v>
      </c>
      <c r="X95" s="24">
        <v>102.61</v>
      </c>
      <c r="Y95" s="24">
        <v>385.42</v>
      </c>
      <c r="Z95" s="24">
        <v>9.4600000000000009</v>
      </c>
      <c r="AA95" s="24">
        <v>77.23</v>
      </c>
      <c r="AB95" s="24">
        <v>1559.67</v>
      </c>
      <c r="AC95" s="24">
        <v>420.84</v>
      </c>
      <c r="AD95" s="24">
        <v>2.87</v>
      </c>
      <c r="AE95" s="24">
        <v>0.59</v>
      </c>
      <c r="AF95" s="24">
        <v>0.38</v>
      </c>
      <c r="AG95" s="24">
        <v>6.44</v>
      </c>
      <c r="AH95" s="24">
        <v>14.95</v>
      </c>
      <c r="AI95" s="24">
        <v>33.880000000000003</v>
      </c>
      <c r="AJ95" s="24">
        <v>0</v>
      </c>
      <c r="AK95" s="24">
        <v>503.57</v>
      </c>
      <c r="AL95" s="24">
        <v>429.48</v>
      </c>
      <c r="AM95" s="24">
        <v>1618.15</v>
      </c>
      <c r="AN95" s="24">
        <v>1298.78</v>
      </c>
      <c r="AO95" s="24">
        <v>439.04</v>
      </c>
      <c r="AP95" s="24">
        <v>865.26</v>
      </c>
      <c r="AQ95" s="24">
        <v>294.41000000000003</v>
      </c>
      <c r="AR95" s="24">
        <v>1030.18</v>
      </c>
      <c r="AS95" s="24">
        <v>1055.9100000000001</v>
      </c>
      <c r="AT95" s="24">
        <v>1353.31</v>
      </c>
      <c r="AU95" s="24">
        <v>1717.84</v>
      </c>
      <c r="AV95" s="24">
        <v>622.26</v>
      </c>
      <c r="AW95" s="24">
        <v>934.15</v>
      </c>
      <c r="AX95" s="24">
        <v>4587.51</v>
      </c>
      <c r="AY95" s="24">
        <v>104.95</v>
      </c>
      <c r="AZ95" s="24">
        <v>1343.24</v>
      </c>
      <c r="BA95" s="24">
        <v>1013.87</v>
      </c>
      <c r="BB95" s="24">
        <v>705.2</v>
      </c>
      <c r="BC95" s="24">
        <v>380.48</v>
      </c>
      <c r="BD95" s="24">
        <v>0.23</v>
      </c>
      <c r="BE95" s="24">
        <v>0.1</v>
      </c>
      <c r="BF95" s="24">
        <v>0.06</v>
      </c>
      <c r="BG95" s="24">
        <v>0.13</v>
      </c>
      <c r="BH95" s="24">
        <v>0.14000000000000001</v>
      </c>
      <c r="BI95" s="24">
        <v>0.67</v>
      </c>
      <c r="BJ95" s="24">
        <v>0</v>
      </c>
      <c r="BK95" s="24">
        <v>2.2000000000000002</v>
      </c>
      <c r="BL95" s="24">
        <v>0</v>
      </c>
      <c r="BM95" s="24">
        <v>0.67</v>
      </c>
      <c r="BN95" s="24">
        <v>0.01</v>
      </c>
      <c r="BO95" s="24">
        <v>0.01</v>
      </c>
      <c r="BP95" s="24">
        <v>0</v>
      </c>
      <c r="BQ95" s="24">
        <v>0.13</v>
      </c>
      <c r="BR95" s="24">
        <v>0.21</v>
      </c>
      <c r="BS95" s="24">
        <v>2.19</v>
      </c>
      <c r="BT95" s="24">
        <v>0</v>
      </c>
      <c r="BU95" s="24">
        <v>0</v>
      </c>
      <c r="BV95" s="24">
        <v>1.62</v>
      </c>
      <c r="BW95" s="24">
        <v>0.05</v>
      </c>
      <c r="BX95" s="24">
        <v>0</v>
      </c>
      <c r="BY95" s="24">
        <v>0</v>
      </c>
      <c r="BZ95" s="24">
        <v>0</v>
      </c>
      <c r="CA95" s="24">
        <v>0</v>
      </c>
      <c r="CB95" s="24">
        <v>901.73</v>
      </c>
      <c r="CC95" s="24">
        <f>$I$95/$I$96*100</f>
        <v>52.20434555429766</v>
      </c>
      <c r="CD95" s="24">
        <v>337.17</v>
      </c>
      <c r="CF95" s="24">
        <v>0</v>
      </c>
      <c r="CG95" s="24">
        <v>0</v>
      </c>
      <c r="CH95" s="24">
        <v>0</v>
      </c>
      <c r="CI95" s="24">
        <v>0</v>
      </c>
      <c r="CJ95" s="24">
        <v>0</v>
      </c>
      <c r="CK95" s="24">
        <v>0</v>
      </c>
      <c r="CL95" s="24">
        <v>0</v>
      </c>
      <c r="CM95" s="24">
        <v>0</v>
      </c>
      <c r="CN95" s="24">
        <v>0</v>
      </c>
      <c r="CO95" s="24">
        <v>9.76</v>
      </c>
      <c r="CP95" s="24">
        <v>1.4</v>
      </c>
    </row>
    <row r="96" spans="1:94" s="24" customFormat="1" x14ac:dyDescent="0.25">
      <c r="B96" s="25" t="s">
        <v>100</v>
      </c>
      <c r="D96" s="24">
        <v>66.22</v>
      </c>
      <c r="E96" s="24">
        <v>44.2</v>
      </c>
      <c r="F96" s="24">
        <v>79.67</v>
      </c>
      <c r="G96" s="24">
        <v>5.54</v>
      </c>
      <c r="H96" s="24">
        <v>218.73</v>
      </c>
      <c r="I96" s="24">
        <v>1837.28</v>
      </c>
      <c r="J96" s="24">
        <v>36</v>
      </c>
      <c r="K96" s="24">
        <v>1.83</v>
      </c>
      <c r="L96" s="24">
        <v>0</v>
      </c>
      <c r="M96" s="24">
        <v>0</v>
      </c>
      <c r="N96" s="24">
        <v>63.34</v>
      </c>
      <c r="O96" s="24">
        <v>140.5</v>
      </c>
      <c r="P96" s="24">
        <v>14.89</v>
      </c>
      <c r="Q96" s="24">
        <v>0</v>
      </c>
      <c r="R96" s="24">
        <v>0</v>
      </c>
      <c r="S96" s="24">
        <v>2.93</v>
      </c>
      <c r="T96" s="24">
        <v>15.52</v>
      </c>
      <c r="U96" s="24">
        <v>2480.4</v>
      </c>
      <c r="V96" s="24">
        <v>2397.79</v>
      </c>
      <c r="W96" s="24">
        <v>413.62</v>
      </c>
      <c r="X96" s="24">
        <v>161.91</v>
      </c>
      <c r="Y96" s="24">
        <v>887.3</v>
      </c>
      <c r="Z96" s="24">
        <v>14.69</v>
      </c>
      <c r="AA96" s="24">
        <v>405.7</v>
      </c>
      <c r="AB96" s="24">
        <v>1715.63</v>
      </c>
      <c r="AC96" s="24">
        <v>987.86</v>
      </c>
      <c r="AD96" s="24">
        <v>5.37</v>
      </c>
      <c r="AE96" s="24">
        <v>0.85</v>
      </c>
      <c r="AF96" s="24">
        <v>1.23</v>
      </c>
      <c r="AG96" s="24">
        <v>7.65</v>
      </c>
      <c r="AH96" s="24">
        <v>24.52</v>
      </c>
      <c r="AI96" s="24">
        <v>34.840000000000003</v>
      </c>
      <c r="AJ96" s="24">
        <v>0</v>
      </c>
      <c r="AK96" s="24">
        <v>804.12</v>
      </c>
      <c r="AL96" s="24">
        <v>726.22</v>
      </c>
      <c r="AM96" s="24">
        <v>4463.72</v>
      </c>
      <c r="AN96" s="24">
        <v>3283.3</v>
      </c>
      <c r="AO96" s="24">
        <v>1342.56</v>
      </c>
      <c r="AP96" s="24">
        <v>2300.12</v>
      </c>
      <c r="AQ96" s="24">
        <v>783.13</v>
      </c>
      <c r="AR96" s="24">
        <v>2757.07</v>
      </c>
      <c r="AS96" s="24">
        <v>2442.5500000000002</v>
      </c>
      <c r="AT96" s="24">
        <v>2920.24</v>
      </c>
      <c r="AU96" s="24">
        <v>3920.76</v>
      </c>
      <c r="AV96" s="24">
        <v>1322.26</v>
      </c>
      <c r="AW96" s="24">
        <v>1906.66</v>
      </c>
      <c r="AX96" s="24">
        <v>10088.52</v>
      </c>
      <c r="AY96" s="24">
        <v>125.48</v>
      </c>
      <c r="AZ96" s="24">
        <v>2853.86</v>
      </c>
      <c r="BA96" s="24">
        <v>2849.55</v>
      </c>
      <c r="BB96" s="24">
        <v>1992.62</v>
      </c>
      <c r="BC96" s="24">
        <v>1056.8900000000001</v>
      </c>
      <c r="BD96" s="24">
        <v>0.86</v>
      </c>
      <c r="BE96" s="24">
        <v>0.39</v>
      </c>
      <c r="BF96" s="24">
        <v>0.21</v>
      </c>
      <c r="BG96" s="24">
        <v>0.48</v>
      </c>
      <c r="BH96" s="24">
        <v>0.55000000000000004</v>
      </c>
      <c r="BI96" s="24">
        <v>2.54</v>
      </c>
      <c r="BJ96" s="24">
        <v>0</v>
      </c>
      <c r="BK96" s="24">
        <v>7.53</v>
      </c>
      <c r="BL96" s="24">
        <v>0</v>
      </c>
      <c r="BM96" s="24">
        <v>2.2799999999999998</v>
      </c>
      <c r="BN96" s="24">
        <v>0.02</v>
      </c>
      <c r="BO96" s="24">
        <v>0.01</v>
      </c>
      <c r="BP96" s="24">
        <v>0</v>
      </c>
      <c r="BQ96" s="24">
        <v>0.49</v>
      </c>
      <c r="BR96" s="24">
        <v>0.77</v>
      </c>
      <c r="BS96" s="24">
        <v>6.53</v>
      </c>
      <c r="BT96" s="24">
        <v>0</v>
      </c>
      <c r="BU96" s="24">
        <v>0</v>
      </c>
      <c r="BV96" s="24">
        <v>2.37</v>
      </c>
      <c r="BW96" s="24">
        <v>0.1</v>
      </c>
      <c r="BX96" s="24">
        <v>0</v>
      </c>
      <c r="BY96" s="24">
        <v>0</v>
      </c>
      <c r="BZ96" s="24">
        <v>0</v>
      </c>
      <c r="CA96" s="24">
        <v>0</v>
      </c>
      <c r="CB96" s="24">
        <v>1328.31</v>
      </c>
      <c r="CD96" s="24">
        <v>691.64</v>
      </c>
      <c r="CF96" s="24">
        <v>0</v>
      </c>
      <c r="CG96" s="24">
        <v>0</v>
      </c>
      <c r="CH96" s="24">
        <v>0</v>
      </c>
      <c r="CI96" s="24">
        <v>0</v>
      </c>
      <c r="CJ96" s="24">
        <v>0</v>
      </c>
      <c r="CK96" s="24">
        <v>0</v>
      </c>
      <c r="CL96" s="24">
        <v>0</v>
      </c>
      <c r="CM96" s="24">
        <v>0</v>
      </c>
      <c r="CN96" s="24">
        <v>0</v>
      </c>
      <c r="CO96" s="24">
        <v>31.36</v>
      </c>
      <c r="CP96" s="24">
        <v>2.4</v>
      </c>
    </row>
    <row r="97" spans="1:94" x14ac:dyDescent="0.25">
      <c r="B97" s="19" t="s">
        <v>136</v>
      </c>
    </row>
    <row r="98" spans="1:94" x14ac:dyDescent="0.25">
      <c r="B98" s="19" t="s">
        <v>84</v>
      </c>
    </row>
    <row r="99" spans="1:94" s="22" customFormat="1" ht="47.25" x14ac:dyDescent="0.25">
      <c r="A99" s="22" t="str">
        <f>"19/4"</f>
        <v>19/4</v>
      </c>
      <c r="B99" s="23" t="s">
        <v>137</v>
      </c>
      <c r="C99" s="22" t="str">
        <f>"200"</f>
        <v>200</v>
      </c>
      <c r="D99" s="22">
        <v>5.1100000000000003</v>
      </c>
      <c r="E99" s="22">
        <v>3</v>
      </c>
      <c r="F99" s="22">
        <v>6.51</v>
      </c>
      <c r="G99" s="22">
        <v>0.51</v>
      </c>
      <c r="H99" s="22">
        <v>26.24</v>
      </c>
      <c r="I99" s="22">
        <v>180.931603</v>
      </c>
      <c r="J99" s="22">
        <v>4.51</v>
      </c>
      <c r="K99" s="22">
        <v>0.11</v>
      </c>
      <c r="L99" s="22">
        <v>0</v>
      </c>
      <c r="M99" s="22">
        <v>0</v>
      </c>
      <c r="N99" s="22">
        <v>9.1999999999999993</v>
      </c>
      <c r="O99" s="22">
        <v>15.5</v>
      </c>
      <c r="P99" s="22">
        <v>1.54</v>
      </c>
      <c r="Q99" s="22">
        <v>0</v>
      </c>
      <c r="R99" s="22">
        <v>0</v>
      </c>
      <c r="S99" s="22">
        <v>0.1</v>
      </c>
      <c r="T99" s="22">
        <v>2.08</v>
      </c>
      <c r="U99" s="22">
        <v>441.03</v>
      </c>
      <c r="V99" s="22">
        <v>182.56</v>
      </c>
      <c r="W99" s="22">
        <v>115.13</v>
      </c>
      <c r="X99" s="22">
        <v>38.28</v>
      </c>
      <c r="Y99" s="22">
        <v>129.91999999999999</v>
      </c>
      <c r="Z99" s="22">
        <v>0.91</v>
      </c>
      <c r="AA99" s="22">
        <v>24.24</v>
      </c>
      <c r="AB99" s="22">
        <v>21.04</v>
      </c>
      <c r="AC99" s="22">
        <v>45.16</v>
      </c>
      <c r="AD99" s="22">
        <v>0.2</v>
      </c>
      <c r="AE99" s="22">
        <v>7.0000000000000007E-2</v>
      </c>
      <c r="AF99" s="22">
        <v>0.15</v>
      </c>
      <c r="AG99" s="22">
        <v>0.65</v>
      </c>
      <c r="AH99" s="22">
        <v>2.11</v>
      </c>
      <c r="AI99" s="22">
        <v>0.53</v>
      </c>
      <c r="AJ99" s="22">
        <v>0</v>
      </c>
      <c r="AK99" s="22">
        <v>158.26</v>
      </c>
      <c r="AL99" s="22">
        <v>156.29</v>
      </c>
      <c r="AM99" s="22">
        <v>432.65</v>
      </c>
      <c r="AN99" s="22">
        <v>306.43</v>
      </c>
      <c r="AO99" s="22">
        <v>127.4</v>
      </c>
      <c r="AP99" s="22">
        <v>202.05</v>
      </c>
      <c r="AQ99" s="22">
        <v>75.959999999999994</v>
      </c>
      <c r="AR99" s="22">
        <v>255.34</v>
      </c>
      <c r="AS99" s="22">
        <v>116.65</v>
      </c>
      <c r="AT99" s="22">
        <v>188.94</v>
      </c>
      <c r="AU99" s="22">
        <v>192.77</v>
      </c>
      <c r="AV99" s="22">
        <v>56.64</v>
      </c>
      <c r="AW99" s="22">
        <v>120.7</v>
      </c>
      <c r="AX99" s="22">
        <v>409.56</v>
      </c>
      <c r="AY99" s="22">
        <v>0</v>
      </c>
      <c r="AZ99" s="22">
        <v>100.49</v>
      </c>
      <c r="BA99" s="22">
        <v>111.73</v>
      </c>
      <c r="BB99" s="22">
        <v>263.75</v>
      </c>
      <c r="BC99" s="22">
        <v>78.84</v>
      </c>
      <c r="BD99" s="22">
        <v>0.12</v>
      </c>
      <c r="BE99" s="22">
        <v>0.05</v>
      </c>
      <c r="BF99" s="22">
        <v>0.03</v>
      </c>
      <c r="BG99" s="22">
        <v>7.0000000000000007E-2</v>
      </c>
      <c r="BH99" s="22">
        <v>0.08</v>
      </c>
      <c r="BI99" s="22">
        <v>0.35</v>
      </c>
      <c r="BJ99" s="22">
        <v>0</v>
      </c>
      <c r="BK99" s="22">
        <v>1.05</v>
      </c>
      <c r="BL99" s="22">
        <v>0</v>
      </c>
      <c r="BM99" s="22">
        <v>0.31</v>
      </c>
      <c r="BN99" s="22">
        <v>0</v>
      </c>
      <c r="BO99" s="22">
        <v>0</v>
      </c>
      <c r="BP99" s="22">
        <v>0</v>
      </c>
      <c r="BQ99" s="22">
        <v>7.0000000000000007E-2</v>
      </c>
      <c r="BR99" s="22">
        <v>0.1</v>
      </c>
      <c r="BS99" s="22">
        <v>0.94</v>
      </c>
      <c r="BT99" s="22">
        <v>0</v>
      </c>
      <c r="BU99" s="22">
        <v>0</v>
      </c>
      <c r="BV99" s="22">
        <v>0.19</v>
      </c>
      <c r="BW99" s="22">
        <v>0.01</v>
      </c>
      <c r="BX99" s="22">
        <v>0</v>
      </c>
      <c r="BY99" s="22">
        <v>0</v>
      </c>
      <c r="BZ99" s="22">
        <v>0</v>
      </c>
      <c r="CA99" s="22">
        <v>0</v>
      </c>
      <c r="CB99" s="22">
        <v>165.07</v>
      </c>
      <c r="CD99" s="22">
        <v>27.75</v>
      </c>
      <c r="CF99" s="22">
        <v>0</v>
      </c>
      <c r="CG99" s="22">
        <v>0</v>
      </c>
      <c r="CH99" s="22">
        <v>0</v>
      </c>
      <c r="CI99" s="22">
        <v>0</v>
      </c>
      <c r="CJ99" s="22">
        <v>0</v>
      </c>
      <c r="CK99" s="22">
        <v>0</v>
      </c>
      <c r="CL99" s="22">
        <v>0</v>
      </c>
      <c r="CM99" s="22">
        <v>0</v>
      </c>
      <c r="CN99" s="22">
        <v>0</v>
      </c>
      <c r="CO99" s="22">
        <v>5</v>
      </c>
      <c r="CP99" s="22">
        <v>1</v>
      </c>
    </row>
    <row r="100" spans="1:94" s="22" customFormat="1" x14ac:dyDescent="0.25">
      <c r="A100" s="22" t="str">
        <f>"4/13"</f>
        <v>4/13</v>
      </c>
      <c r="B100" s="23" t="s">
        <v>86</v>
      </c>
      <c r="C100" s="22" t="str">
        <f>"45"</f>
        <v>45</v>
      </c>
      <c r="D100" s="22">
        <v>11.84</v>
      </c>
      <c r="E100" s="22">
        <v>11.84</v>
      </c>
      <c r="F100" s="22">
        <v>11.97</v>
      </c>
      <c r="G100" s="22">
        <v>0</v>
      </c>
      <c r="H100" s="22">
        <v>0</v>
      </c>
      <c r="I100" s="22">
        <v>157.76999999999998</v>
      </c>
      <c r="J100" s="22">
        <v>6.89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0.9</v>
      </c>
      <c r="T100" s="22">
        <v>1.94</v>
      </c>
      <c r="U100" s="22">
        <v>495</v>
      </c>
      <c r="V100" s="22">
        <v>45</v>
      </c>
      <c r="W100" s="22">
        <v>450</v>
      </c>
      <c r="X100" s="22">
        <v>24.75</v>
      </c>
      <c r="Y100" s="22">
        <v>270</v>
      </c>
      <c r="Z100" s="22">
        <v>0.32</v>
      </c>
      <c r="AA100" s="22">
        <v>94.5</v>
      </c>
      <c r="AB100" s="22">
        <v>76.5</v>
      </c>
      <c r="AC100" s="22">
        <v>107.1</v>
      </c>
      <c r="AD100" s="22">
        <v>0.18</v>
      </c>
      <c r="AE100" s="22">
        <v>0.01</v>
      </c>
      <c r="AF100" s="22">
        <v>0.17</v>
      </c>
      <c r="AG100" s="22">
        <v>0.09</v>
      </c>
      <c r="AH100" s="22">
        <v>3.06</v>
      </c>
      <c r="AI100" s="22">
        <v>0.32</v>
      </c>
      <c r="AJ100" s="22">
        <v>0</v>
      </c>
      <c r="AK100" s="22">
        <v>706.5</v>
      </c>
      <c r="AL100" s="22">
        <v>526.5</v>
      </c>
      <c r="AM100" s="22">
        <v>1035</v>
      </c>
      <c r="AN100" s="22">
        <v>711</v>
      </c>
      <c r="AO100" s="22">
        <v>252</v>
      </c>
      <c r="AP100" s="22">
        <v>427.5</v>
      </c>
      <c r="AQ100" s="22">
        <v>315</v>
      </c>
      <c r="AR100" s="22">
        <v>603</v>
      </c>
      <c r="AS100" s="22">
        <v>342</v>
      </c>
      <c r="AT100" s="22">
        <v>391.5</v>
      </c>
      <c r="AU100" s="22">
        <v>702</v>
      </c>
      <c r="AV100" s="22">
        <v>315</v>
      </c>
      <c r="AW100" s="22">
        <v>229.5</v>
      </c>
      <c r="AX100" s="22">
        <v>2326.5</v>
      </c>
      <c r="AY100" s="22">
        <v>0</v>
      </c>
      <c r="AZ100" s="22">
        <v>1228.5</v>
      </c>
      <c r="BA100" s="22">
        <v>580.5</v>
      </c>
      <c r="BB100" s="22">
        <v>625.5</v>
      </c>
      <c r="BC100" s="22">
        <v>96.75</v>
      </c>
      <c r="BD100" s="22">
        <v>0</v>
      </c>
      <c r="BE100" s="22">
        <v>0.05</v>
      </c>
      <c r="BF100" s="22">
        <v>0.18</v>
      </c>
      <c r="BG100" s="22">
        <v>0.49</v>
      </c>
      <c r="BH100" s="22">
        <v>0.57999999999999996</v>
      </c>
      <c r="BI100" s="22">
        <v>1.5</v>
      </c>
      <c r="BJ100" s="22">
        <v>0.18</v>
      </c>
      <c r="BK100" s="22">
        <v>3.14</v>
      </c>
      <c r="BL100" s="22">
        <v>0.05</v>
      </c>
      <c r="BM100" s="22">
        <v>0.71</v>
      </c>
      <c r="BN100" s="22">
        <v>0.05</v>
      </c>
      <c r="BO100" s="22">
        <v>0</v>
      </c>
      <c r="BP100" s="22">
        <v>0</v>
      </c>
      <c r="BQ100" s="22">
        <v>0.22</v>
      </c>
      <c r="BR100" s="22">
        <v>0.31</v>
      </c>
      <c r="BS100" s="22">
        <v>2.34</v>
      </c>
      <c r="BT100" s="22">
        <v>0</v>
      </c>
      <c r="BU100" s="22">
        <v>0</v>
      </c>
      <c r="BV100" s="22">
        <v>0.31</v>
      </c>
      <c r="BW100" s="22">
        <v>0</v>
      </c>
      <c r="BX100" s="22">
        <v>0</v>
      </c>
      <c r="BY100" s="22">
        <v>0</v>
      </c>
      <c r="BZ100" s="22">
        <v>0</v>
      </c>
      <c r="CA100" s="22">
        <v>0</v>
      </c>
      <c r="CB100" s="22">
        <v>18.36</v>
      </c>
      <c r="CD100" s="22">
        <v>107.25</v>
      </c>
      <c r="CF100" s="22">
        <v>0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</row>
    <row r="101" spans="1:94" s="22" customFormat="1" ht="31.5" x14ac:dyDescent="0.25">
      <c r="A101" s="22" t="str">
        <f>"32/10"</f>
        <v>32/10</v>
      </c>
      <c r="B101" s="23" t="s">
        <v>133</v>
      </c>
      <c r="C101" s="22" t="str">
        <f>"200"</f>
        <v>200</v>
      </c>
      <c r="D101" s="22">
        <v>2.84</v>
      </c>
      <c r="E101" s="22">
        <v>2.84</v>
      </c>
      <c r="F101" s="22">
        <v>3.19</v>
      </c>
      <c r="G101" s="22">
        <v>0</v>
      </c>
      <c r="H101" s="22">
        <v>14.83</v>
      </c>
      <c r="I101" s="22">
        <v>95.887190399999994</v>
      </c>
      <c r="J101" s="22">
        <v>2</v>
      </c>
      <c r="K101" s="22">
        <v>0</v>
      </c>
      <c r="L101" s="22">
        <v>0</v>
      </c>
      <c r="M101" s="22">
        <v>0</v>
      </c>
      <c r="N101" s="22">
        <v>14.39</v>
      </c>
      <c r="O101" s="22">
        <v>0</v>
      </c>
      <c r="P101" s="22">
        <v>0.44</v>
      </c>
      <c r="Q101" s="22">
        <v>0</v>
      </c>
      <c r="R101" s="22">
        <v>0</v>
      </c>
      <c r="S101" s="22">
        <v>0.1</v>
      </c>
      <c r="T101" s="22">
        <v>0.71</v>
      </c>
      <c r="U101" s="22">
        <v>49.6</v>
      </c>
      <c r="V101" s="22">
        <v>144.84</v>
      </c>
      <c r="W101" s="22">
        <v>116.69</v>
      </c>
      <c r="X101" s="22">
        <v>13.3</v>
      </c>
      <c r="Y101" s="22">
        <v>83.7</v>
      </c>
      <c r="Z101" s="22">
        <v>0.13</v>
      </c>
      <c r="AA101" s="22">
        <v>20</v>
      </c>
      <c r="AB101" s="22">
        <v>9</v>
      </c>
      <c r="AC101" s="22">
        <v>22</v>
      </c>
      <c r="AD101" s="22">
        <v>0</v>
      </c>
      <c r="AE101" s="22">
        <v>0.03</v>
      </c>
      <c r="AF101" s="22">
        <v>0.14000000000000001</v>
      </c>
      <c r="AG101" s="22">
        <v>0.09</v>
      </c>
      <c r="AH101" s="22">
        <v>0.8</v>
      </c>
      <c r="AI101" s="22">
        <v>0.52</v>
      </c>
      <c r="AJ101" s="22">
        <v>0</v>
      </c>
      <c r="AK101" s="22">
        <v>159.74</v>
      </c>
      <c r="AL101" s="22">
        <v>157.78</v>
      </c>
      <c r="AM101" s="22">
        <v>270.48</v>
      </c>
      <c r="AN101" s="22">
        <v>217.56</v>
      </c>
      <c r="AO101" s="22">
        <v>72.52</v>
      </c>
      <c r="AP101" s="22">
        <v>127.4</v>
      </c>
      <c r="AQ101" s="22">
        <v>42.14</v>
      </c>
      <c r="AR101" s="22">
        <v>143.08000000000001</v>
      </c>
      <c r="AS101" s="22">
        <v>0</v>
      </c>
      <c r="AT101" s="22">
        <v>0</v>
      </c>
      <c r="AU101" s="22">
        <v>0</v>
      </c>
      <c r="AV101" s="22">
        <v>0</v>
      </c>
      <c r="AW101" s="22">
        <v>0</v>
      </c>
      <c r="AX101" s="22">
        <v>0</v>
      </c>
      <c r="AY101" s="22">
        <v>0</v>
      </c>
      <c r="AZ101" s="22">
        <v>0</v>
      </c>
      <c r="BA101" s="22">
        <v>0</v>
      </c>
      <c r="BB101" s="22">
        <v>180.32</v>
      </c>
      <c r="BC101" s="22">
        <v>25.48</v>
      </c>
      <c r="BD101" s="22">
        <v>0</v>
      </c>
      <c r="BE101" s="22">
        <v>0</v>
      </c>
      <c r="BF101" s="22">
        <v>0</v>
      </c>
      <c r="BG101" s="22">
        <v>0</v>
      </c>
      <c r="BH101" s="22">
        <v>0</v>
      </c>
      <c r="BI101" s="22">
        <v>0</v>
      </c>
      <c r="BJ101" s="22">
        <v>0</v>
      </c>
      <c r="BK101" s="22">
        <v>0</v>
      </c>
      <c r="BL101" s="22">
        <v>0</v>
      </c>
      <c r="BM101" s="22">
        <v>0</v>
      </c>
      <c r="BN101" s="22">
        <v>0</v>
      </c>
      <c r="BO101" s="22">
        <v>0</v>
      </c>
      <c r="BP101" s="22">
        <v>0</v>
      </c>
      <c r="BQ101" s="22">
        <v>0</v>
      </c>
      <c r="BR101" s="22">
        <v>0</v>
      </c>
      <c r="BS101" s="22">
        <v>0</v>
      </c>
      <c r="BT101" s="22">
        <v>0</v>
      </c>
      <c r="BU101" s="22">
        <v>0</v>
      </c>
      <c r="BV101" s="22">
        <v>0</v>
      </c>
      <c r="BW101" s="22">
        <v>0</v>
      </c>
      <c r="BX101" s="22">
        <v>0</v>
      </c>
      <c r="BY101" s="22">
        <v>0</v>
      </c>
      <c r="BZ101" s="22">
        <v>0</v>
      </c>
      <c r="CA101" s="22">
        <v>0</v>
      </c>
      <c r="CB101" s="22">
        <v>198.41</v>
      </c>
      <c r="CD101" s="22">
        <v>21.5</v>
      </c>
      <c r="CF101" s="22">
        <v>0</v>
      </c>
      <c r="CG101" s="22">
        <v>0</v>
      </c>
      <c r="CH101" s="22">
        <v>0</v>
      </c>
      <c r="CI101" s="22">
        <v>0</v>
      </c>
      <c r="CJ101" s="22">
        <v>0</v>
      </c>
      <c r="CK101" s="22">
        <v>0</v>
      </c>
      <c r="CL101" s="22">
        <v>0</v>
      </c>
      <c r="CM101" s="22">
        <v>0</v>
      </c>
      <c r="CN101" s="22">
        <v>0</v>
      </c>
      <c r="CO101" s="22">
        <v>10</v>
      </c>
      <c r="CP101" s="22">
        <v>0</v>
      </c>
    </row>
    <row r="102" spans="1:94" s="22" customFormat="1" x14ac:dyDescent="0.25">
      <c r="A102" s="22" t="str">
        <f>"-"</f>
        <v>-</v>
      </c>
      <c r="B102" s="23" t="s">
        <v>88</v>
      </c>
      <c r="C102" s="22" t="str">
        <f>"60"</f>
        <v>60</v>
      </c>
      <c r="D102" s="22">
        <v>3.97</v>
      </c>
      <c r="E102" s="22">
        <v>0</v>
      </c>
      <c r="F102" s="22">
        <v>0.39</v>
      </c>
      <c r="G102" s="22">
        <v>0.39</v>
      </c>
      <c r="H102" s="22">
        <v>28.14</v>
      </c>
      <c r="I102" s="22">
        <v>134.34059999999999</v>
      </c>
      <c r="J102" s="22">
        <v>0</v>
      </c>
      <c r="K102" s="22">
        <v>0</v>
      </c>
      <c r="L102" s="22">
        <v>0</v>
      </c>
      <c r="M102" s="22">
        <v>0</v>
      </c>
      <c r="N102" s="22">
        <v>0.66</v>
      </c>
      <c r="O102" s="22">
        <v>27.36</v>
      </c>
      <c r="P102" s="22">
        <v>0.12</v>
      </c>
      <c r="Q102" s="22">
        <v>0</v>
      </c>
      <c r="R102" s="22">
        <v>0</v>
      </c>
      <c r="S102" s="22">
        <v>0</v>
      </c>
      <c r="T102" s="22">
        <v>1.08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0</v>
      </c>
      <c r="AJ102" s="22">
        <v>0</v>
      </c>
      <c r="AK102" s="22">
        <v>0</v>
      </c>
      <c r="AL102" s="22">
        <v>0</v>
      </c>
      <c r="AM102" s="22">
        <v>305.37</v>
      </c>
      <c r="AN102" s="22">
        <v>101.27</v>
      </c>
      <c r="AO102" s="22">
        <v>60.03</v>
      </c>
      <c r="AP102" s="22">
        <v>120.06</v>
      </c>
      <c r="AQ102" s="22">
        <v>45.41</v>
      </c>
      <c r="AR102" s="22">
        <v>217.15</v>
      </c>
      <c r="AS102" s="22">
        <v>134.68</v>
      </c>
      <c r="AT102" s="22">
        <v>187.92</v>
      </c>
      <c r="AU102" s="22">
        <v>155.03</v>
      </c>
      <c r="AV102" s="22">
        <v>81.430000000000007</v>
      </c>
      <c r="AW102" s="22">
        <v>144.07</v>
      </c>
      <c r="AX102" s="22">
        <v>1204.78</v>
      </c>
      <c r="AY102" s="22">
        <v>0</v>
      </c>
      <c r="AZ102" s="22">
        <v>392.54</v>
      </c>
      <c r="BA102" s="22">
        <v>170.69</v>
      </c>
      <c r="BB102" s="22">
        <v>113.27</v>
      </c>
      <c r="BC102" s="22">
        <v>89.78</v>
      </c>
      <c r="BD102" s="22">
        <v>0</v>
      </c>
      <c r="BE102" s="22">
        <v>0</v>
      </c>
      <c r="BF102" s="22">
        <v>0</v>
      </c>
      <c r="BG102" s="22">
        <v>0</v>
      </c>
      <c r="BH102" s="22">
        <v>0</v>
      </c>
      <c r="BI102" s="22">
        <v>0</v>
      </c>
      <c r="BJ102" s="22">
        <v>0</v>
      </c>
      <c r="BK102" s="22">
        <v>0.05</v>
      </c>
      <c r="BL102" s="22">
        <v>0</v>
      </c>
      <c r="BM102" s="22">
        <v>0</v>
      </c>
      <c r="BN102" s="22">
        <v>0</v>
      </c>
      <c r="BO102" s="22">
        <v>0</v>
      </c>
      <c r="BP102" s="22">
        <v>0</v>
      </c>
      <c r="BQ102" s="22">
        <v>0</v>
      </c>
      <c r="BR102" s="22">
        <v>0</v>
      </c>
      <c r="BS102" s="22">
        <v>0.04</v>
      </c>
      <c r="BT102" s="22">
        <v>0</v>
      </c>
      <c r="BU102" s="22">
        <v>0</v>
      </c>
      <c r="BV102" s="22">
        <v>0.17</v>
      </c>
      <c r="BW102" s="22">
        <v>0.01</v>
      </c>
      <c r="BX102" s="22">
        <v>0</v>
      </c>
      <c r="BY102" s="22">
        <v>0</v>
      </c>
      <c r="BZ102" s="22">
        <v>0</v>
      </c>
      <c r="CA102" s="22">
        <v>0</v>
      </c>
      <c r="CB102" s="22">
        <v>23.46</v>
      </c>
      <c r="CD102" s="22">
        <v>0</v>
      </c>
      <c r="CF102" s="22">
        <v>0</v>
      </c>
      <c r="CG102" s="22">
        <v>0</v>
      </c>
      <c r="CH102" s="22">
        <v>0</v>
      </c>
      <c r="CI102" s="22">
        <v>0</v>
      </c>
      <c r="CJ102" s="22">
        <v>0</v>
      </c>
      <c r="CK102" s="22">
        <v>0</v>
      </c>
      <c r="CL102" s="22">
        <v>0</v>
      </c>
      <c r="CM102" s="22">
        <v>0</v>
      </c>
      <c r="CN102" s="22">
        <v>0</v>
      </c>
      <c r="CO102" s="22">
        <v>0</v>
      </c>
      <c r="CP102" s="22">
        <v>0</v>
      </c>
    </row>
    <row r="103" spans="1:94" s="20" customFormat="1" x14ac:dyDescent="0.25">
      <c r="A103" s="20" t="str">
        <f>"-"</f>
        <v>-</v>
      </c>
      <c r="B103" s="21" t="s">
        <v>89</v>
      </c>
      <c r="C103" s="20" t="str">
        <f>"45"</f>
        <v>45</v>
      </c>
      <c r="D103" s="20">
        <v>2.97</v>
      </c>
      <c r="E103" s="20">
        <v>0</v>
      </c>
      <c r="F103" s="20">
        <v>0.54</v>
      </c>
      <c r="G103" s="20">
        <v>0.54</v>
      </c>
      <c r="H103" s="20">
        <v>18.77</v>
      </c>
      <c r="I103" s="20">
        <v>87.021000000000001</v>
      </c>
      <c r="J103" s="20">
        <v>0.09</v>
      </c>
      <c r="K103" s="20">
        <v>0</v>
      </c>
      <c r="L103" s="20">
        <v>0</v>
      </c>
      <c r="M103" s="20">
        <v>0</v>
      </c>
      <c r="N103" s="20">
        <v>0.54</v>
      </c>
      <c r="O103" s="20">
        <v>14.49</v>
      </c>
      <c r="P103" s="20">
        <v>3.74</v>
      </c>
      <c r="Q103" s="20">
        <v>0</v>
      </c>
      <c r="R103" s="20">
        <v>0</v>
      </c>
      <c r="S103" s="20">
        <v>0.45</v>
      </c>
      <c r="T103" s="20">
        <v>1.1299999999999999</v>
      </c>
      <c r="U103" s="20">
        <v>274.5</v>
      </c>
      <c r="V103" s="20">
        <v>110.25</v>
      </c>
      <c r="W103" s="20">
        <v>15.75</v>
      </c>
      <c r="X103" s="20">
        <v>21.15</v>
      </c>
      <c r="Y103" s="20">
        <v>71.099999999999994</v>
      </c>
      <c r="Z103" s="20">
        <v>1.76</v>
      </c>
      <c r="AA103" s="20">
        <v>0</v>
      </c>
      <c r="AB103" s="20">
        <v>2.25</v>
      </c>
      <c r="AC103" s="20">
        <v>0.45</v>
      </c>
      <c r="AD103" s="20">
        <v>0.63</v>
      </c>
      <c r="AE103" s="20">
        <v>0.08</v>
      </c>
      <c r="AF103" s="20">
        <v>0.04</v>
      </c>
      <c r="AG103" s="20">
        <v>0.32</v>
      </c>
      <c r="AH103" s="20">
        <v>0.9</v>
      </c>
      <c r="AI103" s="20">
        <v>0</v>
      </c>
      <c r="AJ103" s="20">
        <v>0</v>
      </c>
      <c r="AK103" s="20">
        <v>0</v>
      </c>
      <c r="AL103" s="20">
        <v>0</v>
      </c>
      <c r="AM103" s="20">
        <v>192.15</v>
      </c>
      <c r="AN103" s="20">
        <v>100.35</v>
      </c>
      <c r="AO103" s="20">
        <v>41.85</v>
      </c>
      <c r="AP103" s="20">
        <v>89.1</v>
      </c>
      <c r="AQ103" s="20">
        <v>36</v>
      </c>
      <c r="AR103" s="20">
        <v>166.95</v>
      </c>
      <c r="AS103" s="20">
        <v>133.65</v>
      </c>
      <c r="AT103" s="20">
        <v>130.94999999999999</v>
      </c>
      <c r="AU103" s="20">
        <v>208.8</v>
      </c>
      <c r="AV103" s="20">
        <v>55.8</v>
      </c>
      <c r="AW103" s="20">
        <v>139.5</v>
      </c>
      <c r="AX103" s="20">
        <v>688.05</v>
      </c>
      <c r="AY103" s="20">
        <v>0</v>
      </c>
      <c r="AZ103" s="20">
        <v>236.7</v>
      </c>
      <c r="BA103" s="20">
        <v>130.94999999999999</v>
      </c>
      <c r="BB103" s="20">
        <v>81</v>
      </c>
      <c r="BC103" s="20">
        <v>58.5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0">
        <v>0.06</v>
      </c>
      <c r="BL103" s="20">
        <v>0</v>
      </c>
      <c r="BM103" s="20">
        <v>0</v>
      </c>
      <c r="BN103" s="20">
        <v>0.01</v>
      </c>
      <c r="BO103" s="20">
        <v>0</v>
      </c>
      <c r="BP103" s="20">
        <v>0</v>
      </c>
      <c r="BQ103" s="20">
        <v>0</v>
      </c>
      <c r="BR103" s="20">
        <v>0</v>
      </c>
      <c r="BS103" s="20">
        <v>0.05</v>
      </c>
      <c r="BT103" s="20">
        <v>0</v>
      </c>
      <c r="BU103" s="20">
        <v>0</v>
      </c>
      <c r="BV103" s="20">
        <v>0.22</v>
      </c>
      <c r="BW103" s="20">
        <v>0.04</v>
      </c>
      <c r="BX103" s="20">
        <v>0</v>
      </c>
      <c r="BY103" s="20">
        <v>0</v>
      </c>
      <c r="BZ103" s="20">
        <v>0</v>
      </c>
      <c r="CA103" s="20">
        <v>0</v>
      </c>
      <c r="CB103" s="20">
        <v>21.15</v>
      </c>
      <c r="CD103" s="20">
        <v>0.38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</row>
    <row r="104" spans="1:94" s="24" customFormat="1" x14ac:dyDescent="0.25">
      <c r="B104" s="25" t="s">
        <v>91</v>
      </c>
      <c r="D104" s="24">
        <v>26.72</v>
      </c>
      <c r="E104" s="24">
        <v>17.68</v>
      </c>
      <c r="F104" s="24">
        <v>22.6</v>
      </c>
      <c r="G104" s="24">
        <v>1.45</v>
      </c>
      <c r="H104" s="24">
        <v>87.97</v>
      </c>
      <c r="I104" s="24">
        <v>655.95</v>
      </c>
      <c r="J104" s="24">
        <v>13.48</v>
      </c>
      <c r="K104" s="24">
        <v>0.11</v>
      </c>
      <c r="L104" s="24">
        <v>0</v>
      </c>
      <c r="M104" s="24">
        <v>0</v>
      </c>
      <c r="N104" s="24">
        <v>24.78</v>
      </c>
      <c r="O104" s="24">
        <v>57.35</v>
      </c>
      <c r="P104" s="24">
        <v>5.84</v>
      </c>
      <c r="Q104" s="24">
        <v>0</v>
      </c>
      <c r="R104" s="24">
        <v>0</v>
      </c>
      <c r="S104" s="24">
        <v>1.55</v>
      </c>
      <c r="T104" s="24">
        <v>6.93</v>
      </c>
      <c r="U104" s="24">
        <v>1260.1300000000001</v>
      </c>
      <c r="V104" s="24">
        <v>482.65</v>
      </c>
      <c r="W104" s="24">
        <v>697.57</v>
      </c>
      <c r="X104" s="24">
        <v>97.48</v>
      </c>
      <c r="Y104" s="24">
        <v>554.72</v>
      </c>
      <c r="Z104" s="24">
        <v>3.1</v>
      </c>
      <c r="AA104" s="24">
        <v>138.74</v>
      </c>
      <c r="AB104" s="24">
        <v>108.79</v>
      </c>
      <c r="AC104" s="24">
        <v>174.71</v>
      </c>
      <c r="AD104" s="24">
        <v>1.01</v>
      </c>
      <c r="AE104" s="24">
        <v>0.2</v>
      </c>
      <c r="AF104" s="24">
        <v>0.49</v>
      </c>
      <c r="AG104" s="24">
        <v>1.1399999999999999</v>
      </c>
      <c r="AH104" s="24">
        <v>6.87</v>
      </c>
      <c r="AI104" s="24">
        <v>1.37</v>
      </c>
      <c r="AJ104" s="24">
        <v>0</v>
      </c>
      <c r="AK104" s="24">
        <v>1024.5</v>
      </c>
      <c r="AL104" s="24">
        <v>840.57</v>
      </c>
      <c r="AM104" s="24">
        <v>2235.65</v>
      </c>
      <c r="AN104" s="24">
        <v>1436.61</v>
      </c>
      <c r="AO104" s="24">
        <v>553.79999999999995</v>
      </c>
      <c r="AP104" s="24">
        <v>966.11</v>
      </c>
      <c r="AQ104" s="24">
        <v>514.52</v>
      </c>
      <c r="AR104" s="24">
        <v>1385.52</v>
      </c>
      <c r="AS104" s="24">
        <v>726.98</v>
      </c>
      <c r="AT104" s="24">
        <v>899.31</v>
      </c>
      <c r="AU104" s="24">
        <v>1258.5999999999999</v>
      </c>
      <c r="AV104" s="24">
        <v>508.87</v>
      </c>
      <c r="AW104" s="24">
        <v>633.77</v>
      </c>
      <c r="AX104" s="24">
        <v>4628.88</v>
      </c>
      <c r="AY104" s="24">
        <v>0</v>
      </c>
      <c r="AZ104" s="24">
        <v>1958.23</v>
      </c>
      <c r="BA104" s="24">
        <v>993.87</v>
      </c>
      <c r="BB104" s="24">
        <v>1263.8399999999999</v>
      </c>
      <c r="BC104" s="24">
        <v>349.35</v>
      </c>
      <c r="BD104" s="24">
        <v>0.12</v>
      </c>
      <c r="BE104" s="24">
        <v>0.1</v>
      </c>
      <c r="BF104" s="24">
        <v>0.2</v>
      </c>
      <c r="BG104" s="24">
        <v>0.55000000000000004</v>
      </c>
      <c r="BH104" s="24">
        <v>0.65</v>
      </c>
      <c r="BI104" s="24">
        <v>1.85</v>
      </c>
      <c r="BJ104" s="24">
        <v>0.18</v>
      </c>
      <c r="BK104" s="24">
        <v>4.29</v>
      </c>
      <c r="BL104" s="24">
        <v>0.05</v>
      </c>
      <c r="BM104" s="24">
        <v>1.02</v>
      </c>
      <c r="BN104" s="24">
        <v>0.05</v>
      </c>
      <c r="BO104" s="24">
        <v>0</v>
      </c>
      <c r="BP104" s="24">
        <v>0</v>
      </c>
      <c r="BQ104" s="24">
        <v>0.28999999999999998</v>
      </c>
      <c r="BR104" s="24">
        <v>0.42</v>
      </c>
      <c r="BS104" s="24">
        <v>3.37</v>
      </c>
      <c r="BT104" s="24">
        <v>0</v>
      </c>
      <c r="BU104" s="24">
        <v>0</v>
      </c>
      <c r="BV104" s="24">
        <v>0.88</v>
      </c>
      <c r="BW104" s="24">
        <v>0.06</v>
      </c>
      <c r="BX104" s="24">
        <v>0</v>
      </c>
      <c r="BY104" s="24">
        <v>0</v>
      </c>
      <c r="BZ104" s="24">
        <v>0</v>
      </c>
      <c r="CA104" s="24">
        <v>0</v>
      </c>
      <c r="CB104" s="24">
        <v>426.45</v>
      </c>
      <c r="CC104" s="24">
        <f>$I$104/$I$114*100</f>
        <v>40.30711941894333</v>
      </c>
      <c r="CD104" s="24">
        <v>156.87</v>
      </c>
      <c r="CF104" s="24">
        <v>0</v>
      </c>
      <c r="CG104" s="24">
        <v>0</v>
      </c>
      <c r="CH104" s="24">
        <v>0</v>
      </c>
      <c r="CI104" s="24">
        <v>0</v>
      </c>
      <c r="CJ104" s="24">
        <v>0</v>
      </c>
      <c r="CK104" s="24">
        <v>0</v>
      </c>
      <c r="CL104" s="24">
        <v>0</v>
      </c>
      <c r="CM104" s="24">
        <v>0</v>
      </c>
      <c r="CN104" s="24">
        <v>0</v>
      </c>
      <c r="CO104" s="24">
        <v>15</v>
      </c>
      <c r="CP104" s="24">
        <v>1</v>
      </c>
    </row>
    <row r="105" spans="1:94" x14ac:dyDescent="0.25">
      <c r="B105" s="19" t="s">
        <v>92</v>
      </c>
    </row>
    <row r="106" spans="1:94" s="22" customFormat="1" x14ac:dyDescent="0.25">
      <c r="A106" s="22" t="str">
        <f>"71"</f>
        <v>71</v>
      </c>
      <c r="B106" s="23" t="s">
        <v>138</v>
      </c>
      <c r="C106" s="22" t="str">
        <f>"120"</f>
        <v>120</v>
      </c>
      <c r="D106" s="22">
        <v>1.56</v>
      </c>
      <c r="E106" s="22">
        <v>0</v>
      </c>
      <c r="F106" s="22">
        <v>10.71</v>
      </c>
      <c r="G106" s="22">
        <v>12.17</v>
      </c>
      <c r="H106" s="22">
        <v>8.0399999999999991</v>
      </c>
      <c r="I106" s="22">
        <v>131.78075997600001</v>
      </c>
      <c r="J106" s="22">
        <v>1.5</v>
      </c>
      <c r="K106" s="22">
        <v>7.8</v>
      </c>
      <c r="L106" s="22">
        <v>0</v>
      </c>
      <c r="M106" s="22">
        <v>0</v>
      </c>
      <c r="N106" s="22">
        <v>3.43</v>
      </c>
      <c r="O106" s="22">
        <v>2.94</v>
      </c>
      <c r="P106" s="22">
        <v>1.67</v>
      </c>
      <c r="Q106" s="22">
        <v>0</v>
      </c>
      <c r="R106" s="22">
        <v>0</v>
      </c>
      <c r="S106" s="22">
        <v>0.23</v>
      </c>
      <c r="T106" s="22">
        <v>1.53</v>
      </c>
      <c r="U106" s="22">
        <v>291.01</v>
      </c>
      <c r="V106" s="22">
        <v>116.44</v>
      </c>
      <c r="W106" s="22">
        <v>16.850000000000001</v>
      </c>
      <c r="X106" s="22">
        <v>14.35</v>
      </c>
      <c r="Y106" s="22">
        <v>26.81</v>
      </c>
      <c r="Z106" s="22">
        <v>0.52</v>
      </c>
      <c r="AA106" s="22">
        <v>0</v>
      </c>
      <c r="AB106" s="22">
        <v>1763.4</v>
      </c>
      <c r="AC106" s="22">
        <v>367.44</v>
      </c>
      <c r="AD106" s="22">
        <v>5.42</v>
      </c>
      <c r="AE106" s="22">
        <v>0.02</v>
      </c>
      <c r="AF106" s="22">
        <v>0.02</v>
      </c>
      <c r="AG106" s="22">
        <v>0.26</v>
      </c>
      <c r="AH106" s="22">
        <v>0.47</v>
      </c>
      <c r="AI106" s="22">
        <v>2.02</v>
      </c>
      <c r="AJ106" s="22">
        <v>0</v>
      </c>
      <c r="AK106" s="22">
        <v>34.76</v>
      </c>
      <c r="AL106" s="22">
        <v>32.4</v>
      </c>
      <c r="AM106" s="22">
        <v>45.32</v>
      </c>
      <c r="AN106" s="22">
        <v>48.76</v>
      </c>
      <c r="AO106" s="22">
        <v>8.4700000000000006</v>
      </c>
      <c r="AP106" s="22">
        <v>31.77</v>
      </c>
      <c r="AQ106" s="22">
        <v>7.73</v>
      </c>
      <c r="AR106" s="22">
        <v>27.92</v>
      </c>
      <c r="AS106" s="22">
        <v>31.04</v>
      </c>
      <c r="AT106" s="22">
        <v>58.63</v>
      </c>
      <c r="AU106" s="22">
        <v>134.28</v>
      </c>
      <c r="AV106" s="22">
        <v>12.08</v>
      </c>
      <c r="AW106" s="22">
        <v>29.72</v>
      </c>
      <c r="AX106" s="22">
        <v>128.04</v>
      </c>
      <c r="AY106" s="22">
        <v>0</v>
      </c>
      <c r="AZ106" s="22">
        <v>30.71</v>
      </c>
      <c r="BA106" s="22">
        <v>35.19</v>
      </c>
      <c r="BB106" s="22">
        <v>23.23</v>
      </c>
      <c r="BC106" s="22">
        <v>7.97</v>
      </c>
      <c r="BD106" s="22">
        <v>0</v>
      </c>
      <c r="BE106" s="22">
        <v>0</v>
      </c>
      <c r="BF106" s="22">
        <v>0</v>
      </c>
      <c r="BG106" s="22">
        <v>0</v>
      </c>
      <c r="BH106" s="22">
        <v>0</v>
      </c>
      <c r="BI106" s="22">
        <v>0</v>
      </c>
      <c r="BJ106" s="22">
        <v>0</v>
      </c>
      <c r="BK106" s="22">
        <v>0.65</v>
      </c>
      <c r="BL106" s="22">
        <v>0</v>
      </c>
      <c r="BM106" s="22">
        <v>0.43</v>
      </c>
      <c r="BN106" s="22">
        <v>0.03</v>
      </c>
      <c r="BO106" s="22">
        <v>7.0000000000000007E-2</v>
      </c>
      <c r="BP106" s="22">
        <v>0</v>
      </c>
      <c r="BQ106" s="22">
        <v>0</v>
      </c>
      <c r="BR106" s="22">
        <v>0</v>
      </c>
      <c r="BS106" s="22">
        <v>2.5</v>
      </c>
      <c r="BT106" s="22">
        <v>0</v>
      </c>
      <c r="BU106" s="22">
        <v>0</v>
      </c>
      <c r="BV106" s="22">
        <v>7.08</v>
      </c>
      <c r="BW106" s="22">
        <v>0</v>
      </c>
      <c r="BX106" s="22">
        <v>0</v>
      </c>
      <c r="BY106" s="22">
        <v>0</v>
      </c>
      <c r="BZ106" s="22">
        <v>0</v>
      </c>
      <c r="CA106" s="22">
        <v>0</v>
      </c>
      <c r="CB106" s="22">
        <v>82.87</v>
      </c>
      <c r="CD106" s="22">
        <v>293.89999999999998</v>
      </c>
      <c r="CF106" s="22">
        <v>0</v>
      </c>
      <c r="CG106" s="22">
        <v>0</v>
      </c>
      <c r="CH106" s="22">
        <v>0</v>
      </c>
      <c r="CI106" s="22">
        <v>0</v>
      </c>
      <c r="CJ106" s="22">
        <v>0</v>
      </c>
      <c r="CK106" s="22">
        <v>0</v>
      </c>
      <c r="CL106" s="22">
        <v>0</v>
      </c>
      <c r="CM106" s="22">
        <v>0</v>
      </c>
      <c r="CN106" s="22">
        <v>0</v>
      </c>
      <c r="CO106" s="22">
        <v>0</v>
      </c>
      <c r="CP106" s="22">
        <v>0</v>
      </c>
    </row>
    <row r="107" spans="1:94" s="22" customFormat="1" ht="31.5" x14ac:dyDescent="0.25">
      <c r="A107" s="22" t="str">
        <f>"18/2"</f>
        <v>18/2</v>
      </c>
      <c r="B107" s="23" t="s">
        <v>139</v>
      </c>
      <c r="C107" s="22" t="str">
        <f>"250"</f>
        <v>250</v>
      </c>
      <c r="D107" s="22">
        <v>3.21</v>
      </c>
      <c r="E107" s="22">
        <v>0</v>
      </c>
      <c r="F107" s="22">
        <v>2.4500000000000002</v>
      </c>
      <c r="G107" s="22">
        <v>2.4500000000000002</v>
      </c>
      <c r="H107" s="22">
        <v>23.6</v>
      </c>
      <c r="I107" s="22">
        <v>127.39266074999999</v>
      </c>
      <c r="J107" s="22">
        <v>0.35</v>
      </c>
      <c r="K107" s="22">
        <v>1.3</v>
      </c>
      <c r="L107" s="22">
        <v>0</v>
      </c>
      <c r="M107" s="22">
        <v>0</v>
      </c>
      <c r="N107" s="22">
        <v>2.52</v>
      </c>
      <c r="O107" s="22">
        <v>19.170000000000002</v>
      </c>
      <c r="P107" s="22">
        <v>1.9</v>
      </c>
      <c r="Q107" s="22">
        <v>0</v>
      </c>
      <c r="R107" s="22">
        <v>0</v>
      </c>
      <c r="S107" s="22">
        <v>0.19</v>
      </c>
      <c r="T107" s="22">
        <v>1.53</v>
      </c>
      <c r="U107" s="22">
        <v>198.29</v>
      </c>
      <c r="V107" s="22">
        <v>447.64</v>
      </c>
      <c r="W107" s="22">
        <v>16.5</v>
      </c>
      <c r="X107" s="22">
        <v>22.83</v>
      </c>
      <c r="Y107" s="22">
        <v>59.34</v>
      </c>
      <c r="Z107" s="22">
        <v>0.99</v>
      </c>
      <c r="AA107" s="22">
        <v>0</v>
      </c>
      <c r="AB107" s="22">
        <v>1308.5999999999999</v>
      </c>
      <c r="AC107" s="22">
        <v>242.1</v>
      </c>
      <c r="AD107" s="22">
        <v>1.24</v>
      </c>
      <c r="AE107" s="22">
        <v>0.1</v>
      </c>
      <c r="AF107" s="22">
        <v>0.06</v>
      </c>
      <c r="AG107" s="22">
        <v>1.02</v>
      </c>
      <c r="AH107" s="22">
        <v>1.86</v>
      </c>
      <c r="AI107" s="22">
        <v>6.12</v>
      </c>
      <c r="AJ107" s="22">
        <v>0</v>
      </c>
      <c r="AK107" s="22">
        <v>0</v>
      </c>
      <c r="AL107" s="22">
        <v>0</v>
      </c>
      <c r="AM107" s="22">
        <v>156.88999999999999</v>
      </c>
      <c r="AN107" s="22">
        <v>82.08</v>
      </c>
      <c r="AO107" s="22">
        <v>30.25</v>
      </c>
      <c r="AP107" s="22">
        <v>76.44</v>
      </c>
      <c r="AQ107" s="22">
        <v>29.21</v>
      </c>
      <c r="AR107" s="22">
        <v>104.67</v>
      </c>
      <c r="AS107" s="22">
        <v>93.55</v>
      </c>
      <c r="AT107" s="22">
        <v>172.79</v>
      </c>
      <c r="AU107" s="22">
        <v>113.46</v>
      </c>
      <c r="AV107" s="22">
        <v>40.36</v>
      </c>
      <c r="AW107" s="22">
        <v>82.54</v>
      </c>
      <c r="AX107" s="22">
        <v>627.16999999999996</v>
      </c>
      <c r="AY107" s="22">
        <v>0</v>
      </c>
      <c r="AZ107" s="22">
        <v>165.43</v>
      </c>
      <c r="BA107" s="22">
        <v>95.3</v>
      </c>
      <c r="BB107" s="22">
        <v>59.15</v>
      </c>
      <c r="BC107" s="22">
        <v>39.43</v>
      </c>
      <c r="BD107" s="22">
        <v>0</v>
      </c>
      <c r="BE107" s="22">
        <v>0</v>
      </c>
      <c r="BF107" s="22">
        <v>0</v>
      </c>
      <c r="BG107" s="22">
        <v>0</v>
      </c>
      <c r="BH107" s="22">
        <v>0</v>
      </c>
      <c r="BI107" s="22">
        <v>0</v>
      </c>
      <c r="BJ107" s="22">
        <v>0</v>
      </c>
      <c r="BK107" s="22">
        <v>0.2</v>
      </c>
      <c r="BL107" s="22">
        <v>0</v>
      </c>
      <c r="BM107" s="22">
        <v>0.09</v>
      </c>
      <c r="BN107" s="22">
        <v>0.01</v>
      </c>
      <c r="BO107" s="22">
        <v>0.01</v>
      </c>
      <c r="BP107" s="22">
        <v>0</v>
      </c>
      <c r="BQ107" s="22">
        <v>0</v>
      </c>
      <c r="BR107" s="22">
        <v>0</v>
      </c>
      <c r="BS107" s="22">
        <v>0.57999999999999996</v>
      </c>
      <c r="BT107" s="22">
        <v>0</v>
      </c>
      <c r="BU107" s="22">
        <v>0</v>
      </c>
      <c r="BV107" s="22">
        <v>1.28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261.05</v>
      </c>
      <c r="CD107" s="22">
        <v>218.1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0.5</v>
      </c>
    </row>
    <row r="108" spans="1:94" s="22" customFormat="1" x14ac:dyDescent="0.25">
      <c r="A108" s="22" t="str">
        <f>"41/3"</f>
        <v>41/3</v>
      </c>
      <c r="B108" s="23" t="s">
        <v>140</v>
      </c>
      <c r="C108" s="22" t="str">
        <f>"180"</f>
        <v>180</v>
      </c>
      <c r="D108" s="22">
        <v>5.89</v>
      </c>
      <c r="E108" s="22">
        <v>0.06</v>
      </c>
      <c r="F108" s="22">
        <v>5.27</v>
      </c>
      <c r="G108" s="22">
        <v>0.71</v>
      </c>
      <c r="H108" s="22">
        <v>44.58</v>
      </c>
      <c r="I108" s="22">
        <v>240.202358874</v>
      </c>
      <c r="J108" s="22">
        <v>3.98</v>
      </c>
      <c r="K108" s="22">
        <v>0.18</v>
      </c>
      <c r="L108" s="22">
        <v>0</v>
      </c>
      <c r="M108" s="22">
        <v>0</v>
      </c>
      <c r="N108" s="22">
        <v>6.25</v>
      </c>
      <c r="O108" s="22">
        <v>32.409999999999997</v>
      </c>
      <c r="P108" s="22">
        <v>5.92</v>
      </c>
      <c r="Q108" s="22">
        <v>0</v>
      </c>
      <c r="R108" s="22">
        <v>0</v>
      </c>
      <c r="S108" s="22">
        <v>0.23</v>
      </c>
      <c r="T108" s="22">
        <v>1.95</v>
      </c>
      <c r="U108" s="22">
        <v>192.61</v>
      </c>
      <c r="V108" s="22">
        <v>229.62</v>
      </c>
      <c r="W108" s="22">
        <v>43.42</v>
      </c>
      <c r="X108" s="22">
        <v>40.44</v>
      </c>
      <c r="Y108" s="22">
        <v>197.06</v>
      </c>
      <c r="Z108" s="22">
        <v>1.44</v>
      </c>
      <c r="AA108" s="22">
        <v>19.440000000000001</v>
      </c>
      <c r="AB108" s="22">
        <v>4350.09</v>
      </c>
      <c r="AC108" s="22">
        <v>1098.45</v>
      </c>
      <c r="AD108" s="22">
        <v>0.96</v>
      </c>
      <c r="AE108" s="22">
        <v>0.08</v>
      </c>
      <c r="AF108" s="22">
        <v>0.06</v>
      </c>
      <c r="AG108" s="22">
        <v>1.26</v>
      </c>
      <c r="AH108" s="22">
        <v>2.78</v>
      </c>
      <c r="AI108" s="22">
        <v>0.96</v>
      </c>
      <c r="AJ108" s="22">
        <v>0</v>
      </c>
      <c r="AK108" s="22">
        <v>3.13</v>
      </c>
      <c r="AL108" s="22">
        <v>3.06</v>
      </c>
      <c r="AM108" s="22">
        <v>275.93</v>
      </c>
      <c r="AN108" s="22">
        <v>174.24</v>
      </c>
      <c r="AO108" s="22">
        <v>66.59</v>
      </c>
      <c r="AP108" s="22">
        <v>125.77</v>
      </c>
      <c r="AQ108" s="22">
        <v>57.89</v>
      </c>
      <c r="AR108" s="22">
        <v>251.8</v>
      </c>
      <c r="AS108" s="22">
        <v>188.61</v>
      </c>
      <c r="AT108" s="22">
        <v>164.18</v>
      </c>
      <c r="AU108" s="22">
        <v>369.79</v>
      </c>
      <c r="AV108" s="22">
        <v>85.66</v>
      </c>
      <c r="AW108" s="22">
        <v>163.19999999999999</v>
      </c>
      <c r="AX108" s="22">
        <v>1751.45</v>
      </c>
      <c r="AY108" s="22">
        <v>0</v>
      </c>
      <c r="AZ108" s="22">
        <v>505.56</v>
      </c>
      <c r="BA108" s="22">
        <v>228.3</v>
      </c>
      <c r="BB108" s="22">
        <v>123.62</v>
      </c>
      <c r="BC108" s="22">
        <v>92.92</v>
      </c>
      <c r="BD108" s="22">
        <v>0.17</v>
      </c>
      <c r="BE108" s="22">
        <v>0.08</v>
      </c>
      <c r="BF108" s="22">
        <v>0.04</v>
      </c>
      <c r="BG108" s="22">
        <v>0.1</v>
      </c>
      <c r="BH108" s="22">
        <v>0.11</v>
      </c>
      <c r="BI108" s="22">
        <v>0.51</v>
      </c>
      <c r="BJ108" s="22">
        <v>0</v>
      </c>
      <c r="BK108" s="22">
        <v>1.56</v>
      </c>
      <c r="BL108" s="22">
        <v>0</v>
      </c>
      <c r="BM108" s="22">
        <v>0.45</v>
      </c>
      <c r="BN108" s="22">
        <v>0</v>
      </c>
      <c r="BO108" s="22">
        <v>0</v>
      </c>
      <c r="BP108" s="22">
        <v>0</v>
      </c>
      <c r="BQ108" s="22">
        <v>0.1</v>
      </c>
      <c r="BR108" s="22">
        <v>0.15</v>
      </c>
      <c r="BS108" s="22">
        <v>1.21</v>
      </c>
      <c r="BT108" s="22">
        <v>0</v>
      </c>
      <c r="BU108" s="22">
        <v>0</v>
      </c>
      <c r="BV108" s="22">
        <v>0.28999999999999998</v>
      </c>
      <c r="BW108" s="22">
        <v>0.01</v>
      </c>
      <c r="BX108" s="22">
        <v>0</v>
      </c>
      <c r="BY108" s="22">
        <v>0</v>
      </c>
      <c r="BZ108" s="22">
        <v>0</v>
      </c>
      <c r="CA108" s="22">
        <v>0</v>
      </c>
      <c r="CB108" s="22">
        <v>88.05</v>
      </c>
      <c r="CD108" s="22">
        <v>744.45</v>
      </c>
      <c r="CF108" s="22">
        <v>0</v>
      </c>
      <c r="CG108" s="22">
        <v>0</v>
      </c>
      <c r="CH108" s="22">
        <v>0</v>
      </c>
      <c r="CI108" s="22">
        <v>0</v>
      </c>
      <c r="CJ108" s="22">
        <v>0</v>
      </c>
      <c r="CK108" s="22">
        <v>0</v>
      </c>
      <c r="CL108" s="22">
        <v>0</v>
      </c>
      <c r="CM108" s="22">
        <v>0</v>
      </c>
      <c r="CN108" s="22">
        <v>0</v>
      </c>
      <c r="CO108" s="22">
        <v>0</v>
      </c>
      <c r="CP108" s="22">
        <v>0.45</v>
      </c>
    </row>
    <row r="109" spans="1:94" s="22" customFormat="1" ht="31.5" x14ac:dyDescent="0.25">
      <c r="A109" s="22" t="str">
        <f>"7/8"</f>
        <v>7/8</v>
      </c>
      <c r="B109" s="23" t="s">
        <v>141</v>
      </c>
      <c r="C109" s="22" t="str">
        <f>"100"</f>
        <v>100</v>
      </c>
      <c r="D109" s="22">
        <v>19.100000000000001</v>
      </c>
      <c r="E109" s="22">
        <v>1.42</v>
      </c>
      <c r="F109" s="22">
        <v>7.03</v>
      </c>
      <c r="G109" s="22">
        <v>7.0000000000000007E-2</v>
      </c>
      <c r="H109" s="22">
        <v>6.6</v>
      </c>
      <c r="I109" s="22">
        <v>165.29180000000002</v>
      </c>
      <c r="J109" s="22">
        <v>3.37</v>
      </c>
      <c r="K109" s="22">
        <v>0.11</v>
      </c>
      <c r="L109" s="22">
        <v>0</v>
      </c>
      <c r="M109" s="22">
        <v>0</v>
      </c>
      <c r="N109" s="22">
        <v>2.87</v>
      </c>
      <c r="O109" s="22">
        <v>3.4</v>
      </c>
      <c r="P109" s="22">
        <v>0.33</v>
      </c>
      <c r="Q109" s="22">
        <v>0</v>
      </c>
      <c r="R109" s="22">
        <v>0</v>
      </c>
      <c r="S109" s="22">
        <v>0.06</v>
      </c>
      <c r="T109" s="22">
        <v>1.9</v>
      </c>
      <c r="U109" s="22">
        <v>208.67</v>
      </c>
      <c r="V109" s="22">
        <v>84.93</v>
      </c>
      <c r="W109" s="22">
        <v>62.22</v>
      </c>
      <c r="X109" s="22">
        <v>8.18</v>
      </c>
      <c r="Y109" s="22">
        <v>51.37</v>
      </c>
      <c r="Z109" s="22">
        <v>0.17</v>
      </c>
      <c r="AA109" s="22">
        <v>25.5</v>
      </c>
      <c r="AB109" s="22">
        <v>17</v>
      </c>
      <c r="AC109" s="22">
        <v>33.5</v>
      </c>
      <c r="AD109" s="22">
        <v>0.14000000000000001</v>
      </c>
      <c r="AE109" s="22">
        <v>0.02</v>
      </c>
      <c r="AF109" s="22">
        <v>7.0000000000000007E-2</v>
      </c>
      <c r="AG109" s="22">
        <v>0.11</v>
      </c>
      <c r="AH109" s="22">
        <v>0.59</v>
      </c>
      <c r="AI109" s="22">
        <v>0.35</v>
      </c>
      <c r="AJ109" s="22">
        <v>0</v>
      </c>
      <c r="AK109" s="22">
        <v>79.42</v>
      </c>
      <c r="AL109" s="22">
        <v>78.42</v>
      </c>
      <c r="AM109" s="22">
        <v>173</v>
      </c>
      <c r="AN109" s="22">
        <v>119.47</v>
      </c>
      <c r="AO109" s="22">
        <v>43.23</v>
      </c>
      <c r="AP109" s="22">
        <v>78.760000000000005</v>
      </c>
      <c r="AQ109" s="22">
        <v>27.22</v>
      </c>
      <c r="AR109" s="22">
        <v>95.1</v>
      </c>
      <c r="AS109" s="22">
        <v>17.39</v>
      </c>
      <c r="AT109" s="22">
        <v>20.239999999999998</v>
      </c>
      <c r="AU109" s="22">
        <v>18.86</v>
      </c>
      <c r="AV109" s="22">
        <v>11.17</v>
      </c>
      <c r="AW109" s="22">
        <v>17.77</v>
      </c>
      <c r="AX109" s="22">
        <v>153.05000000000001</v>
      </c>
      <c r="AY109" s="22">
        <v>0</v>
      </c>
      <c r="AZ109" s="22">
        <v>48.36</v>
      </c>
      <c r="BA109" s="22">
        <v>26.32</v>
      </c>
      <c r="BB109" s="22">
        <v>101.27</v>
      </c>
      <c r="BC109" s="22">
        <v>22.33</v>
      </c>
      <c r="BD109" s="22">
        <v>0.13</v>
      </c>
      <c r="BE109" s="22">
        <v>0.06</v>
      </c>
      <c r="BF109" s="22">
        <v>0.03</v>
      </c>
      <c r="BG109" s="22">
        <v>7.0000000000000007E-2</v>
      </c>
      <c r="BH109" s="22">
        <v>0.08</v>
      </c>
      <c r="BI109" s="22">
        <v>0.38</v>
      </c>
      <c r="BJ109" s="22">
        <v>0</v>
      </c>
      <c r="BK109" s="22">
        <v>1.06</v>
      </c>
      <c r="BL109" s="22">
        <v>0</v>
      </c>
      <c r="BM109" s="22">
        <v>0.32</v>
      </c>
      <c r="BN109" s="22">
        <v>0</v>
      </c>
      <c r="BO109" s="22">
        <v>0</v>
      </c>
      <c r="BP109" s="22">
        <v>0</v>
      </c>
      <c r="BQ109" s="22">
        <v>7.0000000000000007E-2</v>
      </c>
      <c r="BR109" s="22">
        <v>0.11</v>
      </c>
      <c r="BS109" s="22">
        <v>0.86</v>
      </c>
      <c r="BT109" s="22">
        <v>0</v>
      </c>
      <c r="BU109" s="22">
        <v>0</v>
      </c>
      <c r="BV109" s="22">
        <v>7.0000000000000007E-2</v>
      </c>
      <c r="BW109" s="22">
        <v>0</v>
      </c>
      <c r="BX109" s="22">
        <v>0</v>
      </c>
      <c r="BY109" s="22">
        <v>0</v>
      </c>
      <c r="BZ109" s="22">
        <v>0</v>
      </c>
      <c r="CA109" s="22">
        <v>0</v>
      </c>
      <c r="CB109" s="22">
        <v>109.57</v>
      </c>
      <c r="CD109" s="22">
        <v>28.33</v>
      </c>
      <c r="CF109" s="22">
        <v>0</v>
      </c>
      <c r="CG109" s="22">
        <v>0</v>
      </c>
      <c r="CH109" s="22">
        <v>0</v>
      </c>
      <c r="CI109" s="22">
        <v>0</v>
      </c>
      <c r="CJ109" s="22">
        <v>0</v>
      </c>
      <c r="CK109" s="22">
        <v>0</v>
      </c>
      <c r="CL109" s="22">
        <v>0</v>
      </c>
      <c r="CM109" s="22">
        <v>0</v>
      </c>
      <c r="CN109" s="22">
        <v>0</v>
      </c>
      <c r="CO109" s="22">
        <v>0</v>
      </c>
      <c r="CP109" s="22">
        <v>0.5</v>
      </c>
    </row>
    <row r="110" spans="1:94" s="22" customFormat="1" x14ac:dyDescent="0.25">
      <c r="A110" s="22" t="str">
        <f>""</f>
        <v/>
      </c>
      <c r="B110" s="23" t="s">
        <v>142</v>
      </c>
      <c r="C110" s="22" t="str">
        <f>"200"</f>
        <v>200</v>
      </c>
      <c r="D110" s="22">
        <v>0.99</v>
      </c>
      <c r="E110" s="22">
        <v>0</v>
      </c>
      <c r="F110" s="22">
        <v>0.05</v>
      </c>
      <c r="G110" s="22">
        <v>0.06</v>
      </c>
      <c r="H110" s="22">
        <v>36.520000000000003</v>
      </c>
      <c r="I110" s="22">
        <v>139.85008000000002</v>
      </c>
      <c r="J110" s="22">
        <v>0.02</v>
      </c>
      <c r="K110" s="22">
        <v>0</v>
      </c>
      <c r="L110" s="22">
        <v>0</v>
      </c>
      <c r="M110" s="22">
        <v>0</v>
      </c>
      <c r="N110" s="22">
        <v>26.97</v>
      </c>
      <c r="O110" s="22">
        <v>6.17</v>
      </c>
      <c r="P110" s="22">
        <v>3.38</v>
      </c>
      <c r="Q110" s="22">
        <v>0</v>
      </c>
      <c r="R110" s="22">
        <v>0</v>
      </c>
      <c r="S110" s="22">
        <v>0.3</v>
      </c>
      <c r="T110" s="22">
        <v>0.84</v>
      </c>
      <c r="U110" s="22">
        <v>4.08</v>
      </c>
      <c r="V110" s="22">
        <v>303.77999999999997</v>
      </c>
      <c r="W110" s="22">
        <v>31.5</v>
      </c>
      <c r="X110" s="22">
        <v>18.27</v>
      </c>
      <c r="Y110" s="22">
        <v>30.76</v>
      </c>
      <c r="Z110" s="22">
        <v>0.61</v>
      </c>
      <c r="AA110" s="22">
        <v>0</v>
      </c>
      <c r="AB110" s="22">
        <v>560</v>
      </c>
      <c r="AC110" s="22">
        <v>116.6</v>
      </c>
      <c r="AD110" s="22">
        <v>1.1000000000000001</v>
      </c>
      <c r="AE110" s="22">
        <v>0.01</v>
      </c>
      <c r="AF110" s="22">
        <v>0.03</v>
      </c>
      <c r="AG110" s="22">
        <v>0.48</v>
      </c>
      <c r="AH110" s="22">
        <v>0.78</v>
      </c>
      <c r="AI110" s="22">
        <v>0.32</v>
      </c>
      <c r="AJ110" s="22">
        <v>0</v>
      </c>
      <c r="AK110" s="22">
        <v>0.01</v>
      </c>
      <c r="AL110" s="22">
        <v>0.01</v>
      </c>
      <c r="AM110" s="22">
        <v>0.01</v>
      </c>
      <c r="AN110" s="22">
        <v>0.02</v>
      </c>
      <c r="AO110" s="22">
        <v>0</v>
      </c>
      <c r="AP110" s="22">
        <v>0.01</v>
      </c>
      <c r="AQ110" s="22">
        <v>0</v>
      </c>
      <c r="AR110" s="22">
        <v>0.01</v>
      </c>
      <c r="AS110" s="22">
        <v>0.01</v>
      </c>
      <c r="AT110" s="22">
        <v>0.01</v>
      </c>
      <c r="AU110" s="22">
        <v>0.06</v>
      </c>
      <c r="AV110" s="22">
        <v>0</v>
      </c>
      <c r="AW110" s="22">
        <v>0.01</v>
      </c>
      <c r="AX110" s="22">
        <v>0.02</v>
      </c>
      <c r="AY110" s="22">
        <v>0</v>
      </c>
      <c r="AZ110" s="22">
        <v>0.01</v>
      </c>
      <c r="BA110" s="22">
        <v>0.01</v>
      </c>
      <c r="BB110" s="22">
        <v>0.01</v>
      </c>
      <c r="BC110" s="22">
        <v>0</v>
      </c>
      <c r="BD110" s="22">
        <v>0</v>
      </c>
      <c r="BE110" s="22">
        <v>0</v>
      </c>
      <c r="BF110" s="22">
        <v>0</v>
      </c>
      <c r="BG110" s="22">
        <v>0</v>
      </c>
      <c r="BH110" s="22">
        <v>0</v>
      </c>
      <c r="BI110" s="22">
        <v>0</v>
      </c>
      <c r="BJ110" s="22">
        <v>0</v>
      </c>
      <c r="BK110" s="22">
        <v>0</v>
      </c>
      <c r="BL110" s="22">
        <v>0</v>
      </c>
      <c r="BM110" s="22">
        <v>0</v>
      </c>
      <c r="BN110" s="22">
        <v>0</v>
      </c>
      <c r="BO110" s="22">
        <v>0</v>
      </c>
      <c r="BP110" s="22">
        <v>0</v>
      </c>
      <c r="BQ110" s="22">
        <v>0</v>
      </c>
      <c r="BR110" s="22">
        <v>0</v>
      </c>
      <c r="BS110" s="22">
        <v>0.01</v>
      </c>
      <c r="BT110" s="22">
        <v>0</v>
      </c>
      <c r="BU110" s="22">
        <v>0</v>
      </c>
      <c r="BV110" s="22">
        <v>0.01</v>
      </c>
      <c r="BW110" s="22">
        <v>0</v>
      </c>
      <c r="BX110" s="22">
        <v>0</v>
      </c>
      <c r="BY110" s="22">
        <v>0</v>
      </c>
      <c r="BZ110" s="22">
        <v>0</v>
      </c>
      <c r="CA110" s="22">
        <v>0</v>
      </c>
      <c r="CB110" s="22">
        <v>218.96</v>
      </c>
      <c r="CD110" s="22">
        <v>93.33</v>
      </c>
      <c r="CF110" s="22">
        <v>0</v>
      </c>
      <c r="CG110" s="22">
        <v>0</v>
      </c>
      <c r="CH110" s="22">
        <v>0</v>
      </c>
      <c r="CI110" s="22">
        <v>0</v>
      </c>
      <c r="CJ110" s="22">
        <v>0</v>
      </c>
      <c r="CK110" s="22">
        <v>0</v>
      </c>
      <c r="CL110" s="22">
        <v>0</v>
      </c>
      <c r="CM110" s="22">
        <v>0</v>
      </c>
      <c r="CN110" s="22">
        <v>0</v>
      </c>
      <c r="CO110" s="22">
        <v>20</v>
      </c>
      <c r="CP110" s="22">
        <v>0</v>
      </c>
    </row>
    <row r="111" spans="1:94" s="22" customFormat="1" x14ac:dyDescent="0.25">
      <c r="A111" s="22" t="str">
        <f>"-"</f>
        <v>-</v>
      </c>
      <c r="B111" s="23" t="s">
        <v>88</v>
      </c>
      <c r="C111" s="22" t="str">
        <f>"40"</f>
        <v>40</v>
      </c>
      <c r="D111" s="22">
        <v>2.64</v>
      </c>
      <c r="E111" s="22">
        <v>0</v>
      </c>
      <c r="F111" s="22">
        <v>0.26</v>
      </c>
      <c r="G111" s="22">
        <v>0.26</v>
      </c>
      <c r="H111" s="22">
        <v>18.760000000000002</v>
      </c>
      <c r="I111" s="22">
        <v>89.560399999999987</v>
      </c>
      <c r="J111" s="22">
        <v>0</v>
      </c>
      <c r="K111" s="22">
        <v>0</v>
      </c>
      <c r="L111" s="22">
        <v>0</v>
      </c>
      <c r="M111" s="22">
        <v>0</v>
      </c>
      <c r="N111" s="22">
        <v>0.44</v>
      </c>
      <c r="O111" s="22">
        <v>18.239999999999998</v>
      </c>
      <c r="P111" s="22">
        <v>0.08</v>
      </c>
      <c r="Q111" s="22">
        <v>0</v>
      </c>
      <c r="R111" s="22">
        <v>0</v>
      </c>
      <c r="S111" s="22">
        <v>0</v>
      </c>
      <c r="T111" s="22">
        <v>0.72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  <c r="AH111" s="22">
        <v>0</v>
      </c>
      <c r="AI111" s="22">
        <v>0</v>
      </c>
      <c r="AJ111" s="22">
        <v>0</v>
      </c>
      <c r="AK111" s="22">
        <v>0</v>
      </c>
      <c r="AL111" s="22">
        <v>0</v>
      </c>
      <c r="AM111" s="22">
        <v>203.58</v>
      </c>
      <c r="AN111" s="22">
        <v>67.510000000000005</v>
      </c>
      <c r="AO111" s="22">
        <v>40.020000000000003</v>
      </c>
      <c r="AP111" s="22">
        <v>80.040000000000006</v>
      </c>
      <c r="AQ111" s="22">
        <v>30.28</v>
      </c>
      <c r="AR111" s="22">
        <v>144.77000000000001</v>
      </c>
      <c r="AS111" s="22">
        <v>89.78</v>
      </c>
      <c r="AT111" s="22">
        <v>125.28</v>
      </c>
      <c r="AU111" s="22">
        <v>103.36</v>
      </c>
      <c r="AV111" s="22">
        <v>54.29</v>
      </c>
      <c r="AW111" s="22">
        <v>96.05</v>
      </c>
      <c r="AX111" s="22">
        <v>803.18</v>
      </c>
      <c r="AY111" s="22">
        <v>0</v>
      </c>
      <c r="AZ111" s="22">
        <v>261.7</v>
      </c>
      <c r="BA111" s="22">
        <v>113.8</v>
      </c>
      <c r="BB111" s="22">
        <v>75.52</v>
      </c>
      <c r="BC111" s="22">
        <v>59.86</v>
      </c>
      <c r="BD111" s="22">
        <v>0</v>
      </c>
      <c r="BE111" s="22">
        <v>0</v>
      </c>
      <c r="BF111" s="22">
        <v>0</v>
      </c>
      <c r="BG111" s="22">
        <v>0</v>
      </c>
      <c r="BH111" s="22">
        <v>0</v>
      </c>
      <c r="BI111" s="22">
        <v>0</v>
      </c>
      <c r="BJ111" s="22">
        <v>0</v>
      </c>
      <c r="BK111" s="22">
        <v>0.03</v>
      </c>
      <c r="BL111" s="22">
        <v>0</v>
      </c>
      <c r="BM111" s="22">
        <v>0</v>
      </c>
      <c r="BN111" s="22">
        <v>0</v>
      </c>
      <c r="BO111" s="22">
        <v>0</v>
      </c>
      <c r="BP111" s="22">
        <v>0</v>
      </c>
      <c r="BQ111" s="22">
        <v>0</v>
      </c>
      <c r="BR111" s="22">
        <v>0</v>
      </c>
      <c r="BS111" s="22">
        <v>0.03</v>
      </c>
      <c r="BT111" s="22">
        <v>0</v>
      </c>
      <c r="BU111" s="22">
        <v>0</v>
      </c>
      <c r="BV111" s="22">
        <v>0.11</v>
      </c>
      <c r="BW111" s="22">
        <v>0.01</v>
      </c>
      <c r="BX111" s="22">
        <v>0</v>
      </c>
      <c r="BY111" s="22">
        <v>0</v>
      </c>
      <c r="BZ111" s="22">
        <v>0</v>
      </c>
      <c r="CA111" s="22">
        <v>0</v>
      </c>
      <c r="CB111" s="22">
        <v>15.64</v>
      </c>
      <c r="CD111" s="22">
        <v>0</v>
      </c>
      <c r="CF111" s="22">
        <v>0</v>
      </c>
      <c r="CG111" s="22">
        <v>0</v>
      </c>
      <c r="CH111" s="22">
        <v>0</v>
      </c>
      <c r="CI111" s="22">
        <v>0</v>
      </c>
      <c r="CJ111" s="22">
        <v>0</v>
      </c>
      <c r="CK111" s="22">
        <v>0</v>
      </c>
      <c r="CL111" s="22">
        <v>0</v>
      </c>
      <c r="CM111" s="22">
        <v>0</v>
      </c>
      <c r="CN111" s="22">
        <v>0</v>
      </c>
      <c r="CO111" s="22">
        <v>0</v>
      </c>
      <c r="CP111" s="22">
        <v>0</v>
      </c>
    </row>
    <row r="112" spans="1:94" s="20" customFormat="1" x14ac:dyDescent="0.25">
      <c r="A112" s="20" t="str">
        <f>"-"</f>
        <v>-</v>
      </c>
      <c r="B112" s="21" t="s">
        <v>89</v>
      </c>
      <c r="C112" s="20" t="str">
        <f>"40"</f>
        <v>40</v>
      </c>
      <c r="D112" s="20">
        <v>2.64</v>
      </c>
      <c r="E112" s="20">
        <v>0</v>
      </c>
      <c r="F112" s="20">
        <v>0.48</v>
      </c>
      <c r="G112" s="20">
        <v>0.48</v>
      </c>
      <c r="H112" s="20">
        <v>16.68</v>
      </c>
      <c r="I112" s="20">
        <v>77.352000000000004</v>
      </c>
      <c r="J112" s="20">
        <v>0.08</v>
      </c>
      <c r="K112" s="20">
        <v>0</v>
      </c>
      <c r="L112" s="20">
        <v>0</v>
      </c>
      <c r="M112" s="20">
        <v>0</v>
      </c>
      <c r="N112" s="20">
        <v>0.48</v>
      </c>
      <c r="O112" s="20">
        <v>12.88</v>
      </c>
      <c r="P112" s="20">
        <v>3.32</v>
      </c>
      <c r="Q112" s="20">
        <v>0</v>
      </c>
      <c r="R112" s="20">
        <v>0</v>
      </c>
      <c r="S112" s="20">
        <v>0.4</v>
      </c>
      <c r="T112" s="20">
        <v>1</v>
      </c>
      <c r="U112" s="20">
        <v>244</v>
      </c>
      <c r="V112" s="20">
        <v>98</v>
      </c>
      <c r="W112" s="20">
        <v>14</v>
      </c>
      <c r="X112" s="20">
        <v>18.8</v>
      </c>
      <c r="Y112" s="20">
        <v>63.2</v>
      </c>
      <c r="Z112" s="20">
        <v>1.56</v>
      </c>
      <c r="AA112" s="20">
        <v>0</v>
      </c>
      <c r="AB112" s="20">
        <v>2</v>
      </c>
      <c r="AC112" s="20">
        <v>0.4</v>
      </c>
      <c r="AD112" s="20">
        <v>0.56000000000000005</v>
      </c>
      <c r="AE112" s="20">
        <v>7.0000000000000007E-2</v>
      </c>
      <c r="AF112" s="20">
        <v>0.03</v>
      </c>
      <c r="AG112" s="20">
        <v>0.28000000000000003</v>
      </c>
      <c r="AH112" s="20">
        <v>0.8</v>
      </c>
      <c r="AI112" s="20">
        <v>0</v>
      </c>
      <c r="AJ112" s="20">
        <v>0</v>
      </c>
      <c r="AK112" s="20">
        <v>0</v>
      </c>
      <c r="AL112" s="20">
        <v>0</v>
      </c>
      <c r="AM112" s="20">
        <v>170.8</v>
      </c>
      <c r="AN112" s="20">
        <v>89.2</v>
      </c>
      <c r="AO112" s="20">
        <v>37.200000000000003</v>
      </c>
      <c r="AP112" s="20">
        <v>79.2</v>
      </c>
      <c r="AQ112" s="20">
        <v>32</v>
      </c>
      <c r="AR112" s="20">
        <v>148.4</v>
      </c>
      <c r="AS112" s="20">
        <v>118.8</v>
      </c>
      <c r="AT112" s="20">
        <v>116.4</v>
      </c>
      <c r="AU112" s="20">
        <v>185.6</v>
      </c>
      <c r="AV112" s="20">
        <v>49.6</v>
      </c>
      <c r="AW112" s="20">
        <v>124</v>
      </c>
      <c r="AX112" s="20">
        <v>611.6</v>
      </c>
      <c r="AY112" s="20">
        <v>0</v>
      </c>
      <c r="AZ112" s="20">
        <v>210.4</v>
      </c>
      <c r="BA112" s="20">
        <v>116.4</v>
      </c>
      <c r="BB112" s="20">
        <v>72</v>
      </c>
      <c r="BC112" s="20">
        <v>52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0">
        <v>0.06</v>
      </c>
      <c r="BL112" s="20">
        <v>0</v>
      </c>
      <c r="BM112" s="20">
        <v>0</v>
      </c>
      <c r="BN112" s="20">
        <v>0.01</v>
      </c>
      <c r="BO112" s="20">
        <v>0</v>
      </c>
      <c r="BP112" s="20">
        <v>0</v>
      </c>
      <c r="BQ112" s="20">
        <v>0</v>
      </c>
      <c r="BR112" s="20">
        <v>0</v>
      </c>
      <c r="BS112" s="20">
        <v>0.04</v>
      </c>
      <c r="BT112" s="20">
        <v>0</v>
      </c>
      <c r="BU112" s="20">
        <v>0</v>
      </c>
      <c r="BV112" s="20">
        <v>0.19</v>
      </c>
      <c r="BW112" s="20">
        <v>0.03</v>
      </c>
      <c r="BX112" s="20">
        <v>0</v>
      </c>
      <c r="BY112" s="20">
        <v>0</v>
      </c>
      <c r="BZ112" s="20">
        <v>0</v>
      </c>
      <c r="CA112" s="20">
        <v>0</v>
      </c>
      <c r="CB112" s="20">
        <v>18.8</v>
      </c>
      <c r="CD112" s="20">
        <v>0.33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</row>
    <row r="113" spans="1:94" s="24" customFormat="1" x14ac:dyDescent="0.25">
      <c r="B113" s="25" t="s">
        <v>99</v>
      </c>
      <c r="D113" s="24">
        <v>36.03</v>
      </c>
      <c r="E113" s="24">
        <v>1.48</v>
      </c>
      <c r="F113" s="24">
        <v>26.25</v>
      </c>
      <c r="G113" s="24">
        <v>16.2</v>
      </c>
      <c r="H113" s="24">
        <v>154.77000000000001</v>
      </c>
      <c r="I113" s="24">
        <v>971.43</v>
      </c>
      <c r="J113" s="24">
        <v>9.2899999999999991</v>
      </c>
      <c r="K113" s="24">
        <v>9.39</v>
      </c>
      <c r="L113" s="24">
        <v>0</v>
      </c>
      <c r="M113" s="24">
        <v>0</v>
      </c>
      <c r="N113" s="24">
        <v>42.95</v>
      </c>
      <c r="O113" s="24">
        <v>95.21</v>
      </c>
      <c r="P113" s="24">
        <v>16.600000000000001</v>
      </c>
      <c r="Q113" s="24">
        <v>0</v>
      </c>
      <c r="R113" s="24">
        <v>0</v>
      </c>
      <c r="S113" s="24">
        <v>1.42</v>
      </c>
      <c r="T113" s="24">
        <v>9.4700000000000006</v>
      </c>
      <c r="U113" s="24">
        <v>1138.6500000000001</v>
      </c>
      <c r="V113" s="24">
        <v>1280.3900000000001</v>
      </c>
      <c r="W113" s="24">
        <v>184.49</v>
      </c>
      <c r="X113" s="24">
        <v>122.87</v>
      </c>
      <c r="Y113" s="24">
        <v>428.55</v>
      </c>
      <c r="Z113" s="24">
        <v>5.29</v>
      </c>
      <c r="AA113" s="24">
        <v>44.94</v>
      </c>
      <c r="AB113" s="24">
        <v>8001.09</v>
      </c>
      <c r="AC113" s="24">
        <v>1858.49</v>
      </c>
      <c r="AD113" s="24">
        <v>9.41</v>
      </c>
      <c r="AE113" s="24">
        <v>0.31</v>
      </c>
      <c r="AF113" s="24">
        <v>0.27</v>
      </c>
      <c r="AG113" s="24">
        <v>3.4</v>
      </c>
      <c r="AH113" s="24">
        <v>7.28</v>
      </c>
      <c r="AI113" s="24">
        <v>9.77</v>
      </c>
      <c r="AJ113" s="24">
        <v>0</v>
      </c>
      <c r="AK113" s="24">
        <v>117.33</v>
      </c>
      <c r="AL113" s="24">
        <v>113.89</v>
      </c>
      <c r="AM113" s="24">
        <v>1025.53</v>
      </c>
      <c r="AN113" s="24">
        <v>581.28</v>
      </c>
      <c r="AO113" s="24">
        <v>225.75</v>
      </c>
      <c r="AP113" s="24">
        <v>471.98</v>
      </c>
      <c r="AQ113" s="24">
        <v>184.33</v>
      </c>
      <c r="AR113" s="24">
        <v>772.67</v>
      </c>
      <c r="AS113" s="24">
        <v>539.17999999999995</v>
      </c>
      <c r="AT113" s="24">
        <v>657.53</v>
      </c>
      <c r="AU113" s="24">
        <v>925.4</v>
      </c>
      <c r="AV113" s="24">
        <v>253.17</v>
      </c>
      <c r="AW113" s="24">
        <v>513.28</v>
      </c>
      <c r="AX113" s="24">
        <v>4074.53</v>
      </c>
      <c r="AY113" s="24">
        <v>0</v>
      </c>
      <c r="AZ113" s="24">
        <v>1222.17</v>
      </c>
      <c r="BA113" s="24">
        <v>615.32000000000005</v>
      </c>
      <c r="BB113" s="24">
        <v>454.79</v>
      </c>
      <c r="BC113" s="24">
        <v>274.5</v>
      </c>
      <c r="BD113" s="24">
        <v>0.3</v>
      </c>
      <c r="BE113" s="24">
        <v>0.14000000000000001</v>
      </c>
      <c r="BF113" s="24">
        <v>7.0000000000000007E-2</v>
      </c>
      <c r="BG113" s="24">
        <v>0.17</v>
      </c>
      <c r="BH113" s="24">
        <v>0.19</v>
      </c>
      <c r="BI113" s="24">
        <v>0.89</v>
      </c>
      <c r="BJ113" s="24">
        <v>0</v>
      </c>
      <c r="BK113" s="24">
        <v>3.56</v>
      </c>
      <c r="BL113" s="24">
        <v>0</v>
      </c>
      <c r="BM113" s="24">
        <v>1.31</v>
      </c>
      <c r="BN113" s="24">
        <v>0.05</v>
      </c>
      <c r="BO113" s="24">
        <v>0.09</v>
      </c>
      <c r="BP113" s="24">
        <v>0</v>
      </c>
      <c r="BQ113" s="24">
        <v>0.17</v>
      </c>
      <c r="BR113" s="24">
        <v>0.27</v>
      </c>
      <c r="BS113" s="24">
        <v>5.23</v>
      </c>
      <c r="BT113" s="24">
        <v>0</v>
      </c>
      <c r="BU113" s="24">
        <v>0</v>
      </c>
      <c r="BV113" s="24">
        <v>9.02</v>
      </c>
      <c r="BW113" s="24">
        <v>0.06</v>
      </c>
      <c r="BX113" s="24">
        <v>0</v>
      </c>
      <c r="BY113" s="24">
        <v>0</v>
      </c>
      <c r="BZ113" s="24">
        <v>0</v>
      </c>
      <c r="CA113" s="24">
        <v>0</v>
      </c>
      <c r="CB113" s="24">
        <v>794.94</v>
      </c>
      <c r="CC113" s="24">
        <f>$I$113/$I$114*100</f>
        <v>59.692880581056663</v>
      </c>
      <c r="CD113" s="24">
        <v>1378.45</v>
      </c>
      <c r="CF113" s="24">
        <v>0</v>
      </c>
      <c r="CG113" s="24">
        <v>0</v>
      </c>
      <c r="CH113" s="24">
        <v>0</v>
      </c>
      <c r="CI113" s="24">
        <v>0</v>
      </c>
      <c r="CJ113" s="24">
        <v>0</v>
      </c>
      <c r="CK113" s="24">
        <v>0</v>
      </c>
      <c r="CL113" s="24">
        <v>0</v>
      </c>
      <c r="CM113" s="24">
        <v>0</v>
      </c>
      <c r="CN113" s="24">
        <v>0</v>
      </c>
      <c r="CO113" s="24">
        <v>20</v>
      </c>
      <c r="CP113" s="24">
        <v>1.45</v>
      </c>
    </row>
    <row r="114" spans="1:94" s="24" customFormat="1" x14ac:dyDescent="0.25">
      <c r="B114" s="25" t="s">
        <v>100</v>
      </c>
      <c r="D114" s="24">
        <v>62.75</v>
      </c>
      <c r="E114" s="24">
        <v>19.149999999999999</v>
      </c>
      <c r="F114" s="24">
        <v>48.85</v>
      </c>
      <c r="G114" s="24">
        <v>17.649999999999999</v>
      </c>
      <c r="H114" s="24">
        <v>242.74</v>
      </c>
      <c r="I114" s="24">
        <v>1627.38</v>
      </c>
      <c r="J114" s="24">
        <v>22.77</v>
      </c>
      <c r="K114" s="24">
        <v>9.5</v>
      </c>
      <c r="L114" s="24">
        <v>0</v>
      </c>
      <c r="M114" s="24">
        <v>0</v>
      </c>
      <c r="N114" s="24">
        <v>67.739999999999995</v>
      </c>
      <c r="O114" s="24">
        <v>152.56</v>
      </c>
      <c r="P114" s="24">
        <v>22.44</v>
      </c>
      <c r="Q114" s="24">
        <v>0</v>
      </c>
      <c r="R114" s="24">
        <v>0</v>
      </c>
      <c r="S114" s="24">
        <v>2.97</v>
      </c>
      <c r="T114" s="24">
        <v>16.399999999999999</v>
      </c>
      <c r="U114" s="24">
        <v>2398.7800000000002</v>
      </c>
      <c r="V114" s="24">
        <v>1763.05</v>
      </c>
      <c r="W114" s="24">
        <v>882.06</v>
      </c>
      <c r="X114" s="24">
        <v>220.35</v>
      </c>
      <c r="Y114" s="24">
        <v>983.26</v>
      </c>
      <c r="Z114" s="24">
        <v>8.39</v>
      </c>
      <c r="AA114" s="24">
        <v>183.68</v>
      </c>
      <c r="AB114" s="24">
        <v>8109.88</v>
      </c>
      <c r="AC114" s="24">
        <v>2033.2</v>
      </c>
      <c r="AD114" s="24">
        <v>10.42</v>
      </c>
      <c r="AE114" s="24">
        <v>0.51</v>
      </c>
      <c r="AF114" s="24">
        <v>0.77</v>
      </c>
      <c r="AG114" s="24">
        <v>4.54</v>
      </c>
      <c r="AH114" s="24">
        <v>14.15</v>
      </c>
      <c r="AI114" s="24">
        <v>11.13</v>
      </c>
      <c r="AJ114" s="24">
        <v>0</v>
      </c>
      <c r="AK114" s="24">
        <v>1141.82</v>
      </c>
      <c r="AL114" s="24">
        <v>954.46</v>
      </c>
      <c r="AM114" s="24">
        <v>3261.19</v>
      </c>
      <c r="AN114" s="24">
        <v>2017.89</v>
      </c>
      <c r="AO114" s="24">
        <v>779.55</v>
      </c>
      <c r="AP114" s="24">
        <v>1438.1</v>
      </c>
      <c r="AQ114" s="24">
        <v>698.84</v>
      </c>
      <c r="AR114" s="24">
        <v>2158.19</v>
      </c>
      <c r="AS114" s="24">
        <v>1266.1600000000001</v>
      </c>
      <c r="AT114" s="24">
        <v>1556.84</v>
      </c>
      <c r="AU114" s="24">
        <v>2184</v>
      </c>
      <c r="AV114" s="24">
        <v>762.04</v>
      </c>
      <c r="AW114" s="24">
        <v>1147.05</v>
      </c>
      <c r="AX114" s="24">
        <v>8703.42</v>
      </c>
      <c r="AY114" s="24">
        <v>0</v>
      </c>
      <c r="AZ114" s="24">
        <v>3180.4</v>
      </c>
      <c r="BA114" s="24">
        <v>1609.19</v>
      </c>
      <c r="BB114" s="24">
        <v>1718.63</v>
      </c>
      <c r="BC114" s="24">
        <v>623.85</v>
      </c>
      <c r="BD114" s="24">
        <v>0.42</v>
      </c>
      <c r="BE114" s="24">
        <v>0.24</v>
      </c>
      <c r="BF114" s="24">
        <v>0.28000000000000003</v>
      </c>
      <c r="BG114" s="24">
        <v>0.72</v>
      </c>
      <c r="BH114" s="24">
        <v>0.84</v>
      </c>
      <c r="BI114" s="24">
        <v>2.74</v>
      </c>
      <c r="BJ114" s="24">
        <v>0.18</v>
      </c>
      <c r="BK114" s="24">
        <v>7.85</v>
      </c>
      <c r="BL114" s="24">
        <v>0.05</v>
      </c>
      <c r="BM114" s="24">
        <v>2.33</v>
      </c>
      <c r="BN114" s="24">
        <v>0.1</v>
      </c>
      <c r="BO114" s="24">
        <v>0.09</v>
      </c>
      <c r="BP114" s="24">
        <v>0</v>
      </c>
      <c r="BQ114" s="24">
        <v>0.46</v>
      </c>
      <c r="BR114" s="24">
        <v>0.69</v>
      </c>
      <c r="BS114" s="24">
        <v>8.6</v>
      </c>
      <c r="BT114" s="24">
        <v>0</v>
      </c>
      <c r="BU114" s="24">
        <v>0</v>
      </c>
      <c r="BV114" s="24">
        <v>9.9</v>
      </c>
      <c r="BW114" s="24">
        <v>0.12</v>
      </c>
      <c r="BX114" s="24">
        <v>0</v>
      </c>
      <c r="BY114" s="24">
        <v>0</v>
      </c>
      <c r="BZ114" s="24">
        <v>0</v>
      </c>
      <c r="CA114" s="24">
        <v>0</v>
      </c>
      <c r="CB114" s="24">
        <v>1221.3800000000001</v>
      </c>
      <c r="CD114" s="24">
        <v>1535.33</v>
      </c>
      <c r="CF114" s="24">
        <v>0</v>
      </c>
      <c r="CG114" s="24">
        <v>0</v>
      </c>
      <c r="CH114" s="24">
        <v>0</v>
      </c>
      <c r="CI114" s="24">
        <v>0</v>
      </c>
      <c r="CJ114" s="24">
        <v>0</v>
      </c>
      <c r="CK114" s="24">
        <v>0</v>
      </c>
      <c r="CL114" s="24">
        <v>0</v>
      </c>
      <c r="CM114" s="24">
        <v>0</v>
      </c>
      <c r="CN114" s="24">
        <v>0</v>
      </c>
      <c r="CO114" s="24">
        <v>35</v>
      </c>
      <c r="CP114" s="24">
        <v>2.4500000000000002</v>
      </c>
    </row>
    <row r="115" spans="1:94" x14ac:dyDescent="0.25">
      <c r="B115" s="19" t="s">
        <v>143</v>
      </c>
    </row>
    <row r="116" spans="1:94" x14ac:dyDescent="0.25">
      <c r="B116" s="19" t="s">
        <v>84</v>
      </c>
    </row>
    <row r="117" spans="1:94" s="22" customFormat="1" ht="31.5" x14ac:dyDescent="0.25">
      <c r="A117" s="22" t="str">
        <f>"47/3"</f>
        <v>47/3</v>
      </c>
      <c r="B117" s="23" t="s">
        <v>144</v>
      </c>
      <c r="C117" s="22" t="str">
        <f>"200"</f>
        <v>200</v>
      </c>
      <c r="D117" s="22">
        <v>8.89</v>
      </c>
      <c r="E117" s="22">
        <v>2.67</v>
      </c>
      <c r="F117" s="22">
        <v>6.24</v>
      </c>
      <c r="G117" s="22">
        <v>0.8</v>
      </c>
      <c r="H117" s="22">
        <v>39.020000000000003</v>
      </c>
      <c r="I117" s="22">
        <v>247.83884949999998</v>
      </c>
      <c r="J117" s="22">
        <v>4.0199999999999996</v>
      </c>
      <c r="K117" s="22">
        <v>0.11</v>
      </c>
      <c r="L117" s="22">
        <v>0</v>
      </c>
      <c r="M117" s="22">
        <v>0</v>
      </c>
      <c r="N117" s="22">
        <v>1.01</v>
      </c>
      <c r="O117" s="22">
        <v>36.04</v>
      </c>
      <c r="P117" s="22">
        <v>1.97</v>
      </c>
      <c r="Q117" s="22">
        <v>0</v>
      </c>
      <c r="R117" s="22">
        <v>0</v>
      </c>
      <c r="S117" s="22">
        <v>0.2</v>
      </c>
      <c r="T117" s="22">
        <v>1.32</v>
      </c>
      <c r="U117" s="22">
        <v>305.76</v>
      </c>
      <c r="V117" s="22">
        <v>66.44</v>
      </c>
      <c r="W117" s="22">
        <v>100.46</v>
      </c>
      <c r="X117" s="22">
        <v>13.02</v>
      </c>
      <c r="Y117" s="22">
        <v>98.11</v>
      </c>
      <c r="Z117" s="22">
        <v>0.9</v>
      </c>
      <c r="AA117" s="22">
        <v>24.6</v>
      </c>
      <c r="AB117" s="22">
        <v>25.6</v>
      </c>
      <c r="AC117" s="22">
        <v>46.3</v>
      </c>
      <c r="AD117" s="22">
        <v>1.07</v>
      </c>
      <c r="AE117" s="22">
        <v>0.06</v>
      </c>
      <c r="AF117" s="22">
        <v>0.05</v>
      </c>
      <c r="AG117" s="22">
        <v>0.49</v>
      </c>
      <c r="AH117" s="22">
        <v>2.58</v>
      </c>
      <c r="AI117" s="22">
        <v>0.03</v>
      </c>
      <c r="AJ117" s="22">
        <v>0</v>
      </c>
      <c r="AK117" s="22">
        <v>149.55000000000001</v>
      </c>
      <c r="AL117" s="22">
        <v>111.91</v>
      </c>
      <c r="AM117" s="22">
        <v>692.84</v>
      </c>
      <c r="AN117" s="22">
        <v>297.49</v>
      </c>
      <c r="AO117" s="22">
        <v>143.41</v>
      </c>
      <c r="AP117" s="22">
        <v>273.77</v>
      </c>
      <c r="AQ117" s="22">
        <v>126.45</v>
      </c>
      <c r="AR117" s="22">
        <v>421.64</v>
      </c>
      <c r="AS117" s="22">
        <v>267</v>
      </c>
      <c r="AT117" s="22">
        <v>317.5</v>
      </c>
      <c r="AU117" s="22">
        <v>348.99</v>
      </c>
      <c r="AV117" s="22">
        <v>184.7</v>
      </c>
      <c r="AW117" s="22">
        <v>254.55</v>
      </c>
      <c r="AX117" s="22">
        <v>2300.1799999999998</v>
      </c>
      <c r="AY117" s="22">
        <v>0</v>
      </c>
      <c r="AZ117" s="22">
        <v>828.3</v>
      </c>
      <c r="BA117" s="22">
        <v>417.51</v>
      </c>
      <c r="BB117" s="22">
        <v>279.49</v>
      </c>
      <c r="BC117" s="22">
        <v>137.93</v>
      </c>
      <c r="BD117" s="22">
        <v>0.12</v>
      </c>
      <c r="BE117" s="22">
        <v>0.06</v>
      </c>
      <c r="BF117" s="22">
        <v>0.06</v>
      </c>
      <c r="BG117" s="22">
        <v>0.16</v>
      </c>
      <c r="BH117" s="22">
        <v>0.19</v>
      </c>
      <c r="BI117" s="22">
        <v>0.64</v>
      </c>
      <c r="BJ117" s="22">
        <v>0.03</v>
      </c>
      <c r="BK117" s="22">
        <v>1.68</v>
      </c>
      <c r="BL117" s="22">
        <v>0.01</v>
      </c>
      <c r="BM117" s="22">
        <v>0.44</v>
      </c>
      <c r="BN117" s="22">
        <v>0.01</v>
      </c>
      <c r="BO117" s="22">
        <v>0</v>
      </c>
      <c r="BP117" s="22">
        <v>0</v>
      </c>
      <c r="BQ117" s="22">
        <v>0.11</v>
      </c>
      <c r="BR117" s="22">
        <v>0.17</v>
      </c>
      <c r="BS117" s="22">
        <v>1.26</v>
      </c>
      <c r="BT117" s="22">
        <v>0</v>
      </c>
      <c r="BU117" s="22">
        <v>0</v>
      </c>
      <c r="BV117" s="22">
        <v>0.37</v>
      </c>
      <c r="BW117" s="22">
        <v>0.01</v>
      </c>
      <c r="BX117" s="22">
        <v>0</v>
      </c>
      <c r="BY117" s="22">
        <v>0</v>
      </c>
      <c r="BZ117" s="22">
        <v>0</v>
      </c>
      <c r="CA117" s="22">
        <v>0</v>
      </c>
      <c r="CB117" s="22">
        <v>176.78</v>
      </c>
      <c r="CD117" s="22">
        <v>28.87</v>
      </c>
      <c r="CF117" s="22">
        <v>0</v>
      </c>
      <c r="CG117" s="22">
        <v>0</v>
      </c>
      <c r="CH117" s="22">
        <v>0</v>
      </c>
      <c r="CI117" s="22">
        <v>0</v>
      </c>
      <c r="CJ117" s="22">
        <v>0</v>
      </c>
      <c r="CK117" s="22">
        <v>0</v>
      </c>
      <c r="CL117" s="22">
        <v>0</v>
      </c>
      <c r="CM117" s="22">
        <v>0</v>
      </c>
      <c r="CN117" s="22">
        <v>0</v>
      </c>
      <c r="CO117" s="22">
        <v>0</v>
      </c>
      <c r="CP117" s="22">
        <v>0.5</v>
      </c>
    </row>
    <row r="118" spans="1:94" s="22" customFormat="1" x14ac:dyDescent="0.25">
      <c r="A118" s="22" t="str">
        <f>"18/12"</f>
        <v>18/12</v>
      </c>
      <c r="B118" s="23" t="s">
        <v>145</v>
      </c>
      <c r="C118" s="22" t="str">
        <f>"100"</f>
        <v>100</v>
      </c>
      <c r="D118" s="22">
        <v>8.2799999999999994</v>
      </c>
      <c r="E118" s="22">
        <v>0.04</v>
      </c>
      <c r="F118" s="22">
        <v>3.36</v>
      </c>
      <c r="G118" s="22">
        <v>2.0099999999999998</v>
      </c>
      <c r="H118" s="22">
        <v>55.87</v>
      </c>
      <c r="I118" s="22">
        <v>285.70845919999999</v>
      </c>
      <c r="J118" s="22">
        <v>1.42</v>
      </c>
      <c r="K118" s="22">
        <v>0.7</v>
      </c>
      <c r="L118" s="22">
        <v>0</v>
      </c>
      <c r="M118" s="22">
        <v>0</v>
      </c>
      <c r="N118" s="22">
        <v>5.19</v>
      </c>
      <c r="O118" s="22">
        <v>48.2</v>
      </c>
      <c r="P118" s="22">
        <v>2.48</v>
      </c>
      <c r="Q118" s="22">
        <v>0</v>
      </c>
      <c r="R118" s="22">
        <v>0</v>
      </c>
      <c r="S118" s="22">
        <v>0</v>
      </c>
      <c r="T118" s="22">
        <v>1.63</v>
      </c>
      <c r="U118" s="22">
        <v>467.53</v>
      </c>
      <c r="V118" s="22">
        <v>84.84</v>
      </c>
      <c r="W118" s="22">
        <v>16.97</v>
      </c>
      <c r="X118" s="22">
        <v>11.11</v>
      </c>
      <c r="Y118" s="22">
        <v>60.12</v>
      </c>
      <c r="Z118" s="22">
        <v>0.87</v>
      </c>
      <c r="AA118" s="22">
        <v>6.06</v>
      </c>
      <c r="AB118" s="22">
        <v>5.86</v>
      </c>
      <c r="AC118" s="22">
        <v>11.32</v>
      </c>
      <c r="AD118" s="22">
        <v>1.64</v>
      </c>
      <c r="AE118" s="22">
        <v>0.1</v>
      </c>
      <c r="AF118" s="22">
        <v>0.03</v>
      </c>
      <c r="AG118" s="22">
        <v>0.75</v>
      </c>
      <c r="AH118" s="22">
        <v>2.35</v>
      </c>
      <c r="AI118" s="22">
        <v>0</v>
      </c>
      <c r="AJ118" s="22">
        <v>0</v>
      </c>
      <c r="AK118" s="22">
        <v>0.95</v>
      </c>
      <c r="AL118" s="22">
        <v>0.92</v>
      </c>
      <c r="AM118" s="22">
        <v>594.71</v>
      </c>
      <c r="AN118" s="22">
        <v>186.01</v>
      </c>
      <c r="AO118" s="22">
        <v>113.36</v>
      </c>
      <c r="AP118" s="22">
        <v>230.23</v>
      </c>
      <c r="AQ118" s="22">
        <v>74.67</v>
      </c>
      <c r="AR118" s="22">
        <v>368.77</v>
      </c>
      <c r="AS118" s="22">
        <v>244.1</v>
      </c>
      <c r="AT118" s="22">
        <v>295.35000000000002</v>
      </c>
      <c r="AU118" s="22">
        <v>252.88</v>
      </c>
      <c r="AV118" s="22">
        <v>148.07</v>
      </c>
      <c r="AW118" s="22">
        <v>257.94</v>
      </c>
      <c r="AX118" s="22">
        <v>2264.79</v>
      </c>
      <c r="AY118" s="22">
        <v>0.03</v>
      </c>
      <c r="AZ118" s="22">
        <v>713.03</v>
      </c>
      <c r="BA118" s="22">
        <v>369.56</v>
      </c>
      <c r="BB118" s="22">
        <v>185.14</v>
      </c>
      <c r="BC118" s="22">
        <v>147.41999999999999</v>
      </c>
      <c r="BD118" s="22">
        <v>0.06</v>
      </c>
      <c r="BE118" s="22">
        <v>0.03</v>
      </c>
      <c r="BF118" s="22">
        <v>0.01</v>
      </c>
      <c r="BG118" s="22">
        <v>0.03</v>
      </c>
      <c r="BH118" s="22">
        <v>0.04</v>
      </c>
      <c r="BI118" s="22">
        <v>0.17</v>
      </c>
      <c r="BJ118" s="22">
        <v>0</v>
      </c>
      <c r="BK118" s="22">
        <v>0.61</v>
      </c>
      <c r="BL118" s="22">
        <v>0</v>
      </c>
      <c r="BM118" s="22">
        <v>0.19</v>
      </c>
      <c r="BN118" s="22">
        <v>0</v>
      </c>
      <c r="BO118" s="22">
        <v>0.01</v>
      </c>
      <c r="BP118" s="22">
        <v>0</v>
      </c>
      <c r="BQ118" s="22">
        <v>0.03</v>
      </c>
      <c r="BR118" s="22">
        <v>0.06</v>
      </c>
      <c r="BS118" s="22">
        <v>0.66</v>
      </c>
      <c r="BT118" s="22">
        <v>0</v>
      </c>
      <c r="BU118" s="22">
        <v>0</v>
      </c>
      <c r="BV118" s="22">
        <v>0.99</v>
      </c>
      <c r="BW118" s="22">
        <v>0.02</v>
      </c>
      <c r="BX118" s="22">
        <v>0</v>
      </c>
      <c r="BY118" s="22">
        <v>0</v>
      </c>
      <c r="BZ118" s="22">
        <v>0</v>
      </c>
      <c r="CA118" s="22">
        <v>0</v>
      </c>
      <c r="CB118" s="22">
        <v>52.18</v>
      </c>
      <c r="CD118" s="22">
        <v>7.04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4.5999999999999996</v>
      </c>
      <c r="CP118" s="22">
        <v>1.2</v>
      </c>
    </row>
    <row r="119" spans="1:94" s="22" customFormat="1" x14ac:dyDescent="0.25">
      <c r="A119" s="22" t="str">
        <f>"29/10"</f>
        <v>29/10</v>
      </c>
      <c r="B119" s="23" t="s">
        <v>87</v>
      </c>
      <c r="C119" s="22" t="str">
        <f>"200"</f>
        <v>200</v>
      </c>
      <c r="D119" s="22">
        <v>0.23</v>
      </c>
      <c r="E119" s="22">
        <v>0</v>
      </c>
      <c r="F119" s="22">
        <v>0.05</v>
      </c>
      <c r="G119" s="22">
        <v>0.05</v>
      </c>
      <c r="H119" s="22">
        <v>14.68</v>
      </c>
      <c r="I119" s="22">
        <v>57.683955512195169</v>
      </c>
      <c r="J119" s="22">
        <v>0</v>
      </c>
      <c r="K119" s="22">
        <v>0</v>
      </c>
      <c r="L119" s="22">
        <v>0</v>
      </c>
      <c r="M119" s="22">
        <v>0</v>
      </c>
      <c r="N119" s="22">
        <v>14.49</v>
      </c>
      <c r="O119" s="22">
        <v>0</v>
      </c>
      <c r="P119" s="22">
        <v>0.19</v>
      </c>
      <c r="Q119" s="22">
        <v>0</v>
      </c>
      <c r="R119" s="22">
        <v>0</v>
      </c>
      <c r="S119" s="22">
        <v>0.28000000000000003</v>
      </c>
      <c r="T119" s="22">
        <v>0.09</v>
      </c>
      <c r="U119" s="22">
        <v>0.68</v>
      </c>
      <c r="V119" s="22">
        <v>8.31</v>
      </c>
      <c r="W119" s="22">
        <v>2.3199999999999998</v>
      </c>
      <c r="X119" s="22">
        <v>0.56000000000000005</v>
      </c>
      <c r="Y119" s="22">
        <v>1</v>
      </c>
      <c r="Z119" s="22">
        <v>7.0000000000000007E-2</v>
      </c>
      <c r="AA119" s="22">
        <v>0</v>
      </c>
      <c r="AB119" s="22">
        <v>0.44</v>
      </c>
      <c r="AC119" s="22">
        <v>0.1</v>
      </c>
      <c r="AD119" s="22">
        <v>0.01</v>
      </c>
      <c r="AE119" s="22">
        <v>0</v>
      </c>
      <c r="AF119" s="22">
        <v>0</v>
      </c>
      <c r="AG119" s="22">
        <v>0</v>
      </c>
      <c r="AH119" s="22">
        <v>0.01</v>
      </c>
      <c r="AI119" s="22">
        <v>0.78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22">
        <v>0</v>
      </c>
      <c r="AV119" s="22">
        <v>0</v>
      </c>
      <c r="AW119" s="22">
        <v>0</v>
      </c>
      <c r="AX119" s="22">
        <v>0</v>
      </c>
      <c r="AY119" s="22">
        <v>0</v>
      </c>
      <c r="AZ119" s="22">
        <v>0</v>
      </c>
      <c r="BA119" s="22">
        <v>0</v>
      </c>
      <c r="BB119" s="22">
        <v>0</v>
      </c>
      <c r="BC119" s="22">
        <v>0</v>
      </c>
      <c r="BD119" s="22">
        <v>0</v>
      </c>
      <c r="BE119" s="22">
        <v>0</v>
      </c>
      <c r="BF119" s="22">
        <v>0</v>
      </c>
      <c r="BG119" s="22">
        <v>0</v>
      </c>
      <c r="BH119" s="22">
        <v>0</v>
      </c>
      <c r="BI119" s="22">
        <v>0</v>
      </c>
      <c r="BJ119" s="22">
        <v>0</v>
      </c>
      <c r="BK119" s="22">
        <v>0</v>
      </c>
      <c r="BL119" s="22">
        <v>0</v>
      </c>
      <c r="BM119" s="22">
        <v>0</v>
      </c>
      <c r="BN119" s="22">
        <v>0</v>
      </c>
      <c r="BO119" s="22">
        <v>0</v>
      </c>
      <c r="BP119" s="22">
        <v>0</v>
      </c>
      <c r="BQ119" s="22">
        <v>0</v>
      </c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203.4</v>
      </c>
      <c r="CD119" s="22">
        <v>7.0000000000000007E-2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14.63</v>
      </c>
      <c r="CP119" s="22">
        <v>0</v>
      </c>
    </row>
    <row r="120" spans="1:94" s="22" customFormat="1" x14ac:dyDescent="0.25">
      <c r="A120" s="22" t="str">
        <f>"-"</f>
        <v>-</v>
      </c>
      <c r="B120" s="23" t="s">
        <v>88</v>
      </c>
      <c r="C120" s="22" t="str">
        <f>"30"</f>
        <v>30</v>
      </c>
      <c r="D120" s="22">
        <v>1.98</v>
      </c>
      <c r="E120" s="22">
        <v>0</v>
      </c>
      <c r="F120" s="22">
        <v>0.2</v>
      </c>
      <c r="G120" s="22">
        <v>0.2</v>
      </c>
      <c r="H120" s="22">
        <v>14.07</v>
      </c>
      <c r="I120" s="22">
        <v>67.170299999999997</v>
      </c>
      <c r="J120" s="22">
        <v>0</v>
      </c>
      <c r="K120" s="22">
        <v>0</v>
      </c>
      <c r="L120" s="22">
        <v>0</v>
      </c>
      <c r="M120" s="22">
        <v>0</v>
      </c>
      <c r="N120" s="22">
        <v>0.33</v>
      </c>
      <c r="O120" s="22">
        <v>13.68</v>
      </c>
      <c r="P120" s="22">
        <v>0.06</v>
      </c>
      <c r="Q120" s="22">
        <v>0</v>
      </c>
      <c r="R120" s="22">
        <v>0</v>
      </c>
      <c r="S120" s="22">
        <v>0</v>
      </c>
      <c r="T120" s="22">
        <v>0.54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  <c r="AH120" s="22">
        <v>0</v>
      </c>
      <c r="AI120" s="22">
        <v>0</v>
      </c>
      <c r="AJ120" s="22">
        <v>0</v>
      </c>
      <c r="AK120" s="22">
        <v>0</v>
      </c>
      <c r="AL120" s="22">
        <v>0</v>
      </c>
      <c r="AM120" s="22">
        <v>152.69</v>
      </c>
      <c r="AN120" s="22">
        <v>50.63</v>
      </c>
      <c r="AO120" s="22">
        <v>30.02</v>
      </c>
      <c r="AP120" s="22">
        <v>60.03</v>
      </c>
      <c r="AQ120" s="22">
        <v>22.71</v>
      </c>
      <c r="AR120" s="22">
        <v>108.58</v>
      </c>
      <c r="AS120" s="22">
        <v>67.34</v>
      </c>
      <c r="AT120" s="22">
        <v>93.96</v>
      </c>
      <c r="AU120" s="22">
        <v>77.52</v>
      </c>
      <c r="AV120" s="22">
        <v>40.72</v>
      </c>
      <c r="AW120" s="22">
        <v>72.040000000000006</v>
      </c>
      <c r="AX120" s="22">
        <v>602.39</v>
      </c>
      <c r="AY120" s="22">
        <v>0</v>
      </c>
      <c r="AZ120" s="22">
        <v>196.27</v>
      </c>
      <c r="BA120" s="22">
        <v>85.35</v>
      </c>
      <c r="BB120" s="22">
        <v>56.64</v>
      </c>
      <c r="BC120" s="22">
        <v>44.89</v>
      </c>
      <c r="BD120" s="22">
        <v>0</v>
      </c>
      <c r="BE120" s="22">
        <v>0</v>
      </c>
      <c r="BF120" s="22">
        <v>0</v>
      </c>
      <c r="BG120" s="22">
        <v>0</v>
      </c>
      <c r="BH120" s="22">
        <v>0</v>
      </c>
      <c r="BI120" s="22">
        <v>0</v>
      </c>
      <c r="BJ120" s="22">
        <v>0</v>
      </c>
      <c r="BK120" s="22">
        <v>0.02</v>
      </c>
      <c r="BL120" s="22">
        <v>0</v>
      </c>
      <c r="BM120" s="22">
        <v>0</v>
      </c>
      <c r="BN120" s="22">
        <v>0</v>
      </c>
      <c r="BO120" s="22">
        <v>0</v>
      </c>
      <c r="BP120" s="22">
        <v>0</v>
      </c>
      <c r="BQ120" s="22">
        <v>0</v>
      </c>
      <c r="BR120" s="22">
        <v>0</v>
      </c>
      <c r="BS120" s="22">
        <v>0.02</v>
      </c>
      <c r="BT120" s="22">
        <v>0</v>
      </c>
      <c r="BU120" s="22">
        <v>0</v>
      </c>
      <c r="BV120" s="22">
        <v>0.08</v>
      </c>
      <c r="BW120" s="22">
        <v>0</v>
      </c>
      <c r="BX120" s="22">
        <v>0</v>
      </c>
      <c r="BY120" s="22">
        <v>0</v>
      </c>
      <c r="BZ120" s="22">
        <v>0</v>
      </c>
      <c r="CA120" s="22">
        <v>0</v>
      </c>
      <c r="CB120" s="22">
        <v>11.73</v>
      </c>
      <c r="CD120" s="22">
        <v>0</v>
      </c>
      <c r="CF120" s="22">
        <v>0</v>
      </c>
      <c r="CG120" s="22">
        <v>0</v>
      </c>
      <c r="CH120" s="22">
        <v>0</v>
      </c>
      <c r="CI120" s="22">
        <v>0</v>
      </c>
      <c r="CJ120" s="22">
        <v>0</v>
      </c>
      <c r="CK120" s="22">
        <v>0</v>
      </c>
      <c r="CL120" s="22">
        <v>0</v>
      </c>
      <c r="CM120" s="22">
        <v>0</v>
      </c>
      <c r="CN120" s="22">
        <v>0</v>
      </c>
      <c r="CO120" s="22">
        <v>0</v>
      </c>
      <c r="CP120" s="22">
        <v>0</v>
      </c>
    </row>
    <row r="121" spans="1:94" s="20" customFormat="1" x14ac:dyDescent="0.25">
      <c r="A121" s="20" t="str">
        <f>"-"</f>
        <v>-</v>
      </c>
      <c r="B121" s="21" t="s">
        <v>89</v>
      </c>
      <c r="C121" s="20" t="str">
        <f>"20"</f>
        <v>20</v>
      </c>
      <c r="D121" s="20">
        <v>1.32</v>
      </c>
      <c r="E121" s="20">
        <v>0</v>
      </c>
      <c r="F121" s="20">
        <v>0.24</v>
      </c>
      <c r="G121" s="20">
        <v>0.24</v>
      </c>
      <c r="H121" s="20">
        <v>8.34</v>
      </c>
      <c r="I121" s="20">
        <v>38.676000000000002</v>
      </c>
      <c r="J121" s="20">
        <v>0.04</v>
      </c>
      <c r="K121" s="20">
        <v>0</v>
      </c>
      <c r="L121" s="20">
        <v>0</v>
      </c>
      <c r="M121" s="20">
        <v>0</v>
      </c>
      <c r="N121" s="20">
        <v>0.24</v>
      </c>
      <c r="O121" s="20">
        <v>6.44</v>
      </c>
      <c r="P121" s="20">
        <v>1.66</v>
      </c>
      <c r="Q121" s="20">
        <v>0</v>
      </c>
      <c r="R121" s="20">
        <v>0</v>
      </c>
      <c r="S121" s="20">
        <v>0.2</v>
      </c>
      <c r="T121" s="20">
        <v>0.5</v>
      </c>
      <c r="U121" s="20">
        <v>122</v>
      </c>
      <c r="V121" s="20">
        <v>49</v>
      </c>
      <c r="W121" s="20">
        <v>7</v>
      </c>
      <c r="X121" s="20">
        <v>9.4</v>
      </c>
      <c r="Y121" s="20">
        <v>31.6</v>
      </c>
      <c r="Z121" s="20">
        <v>0.78</v>
      </c>
      <c r="AA121" s="20">
        <v>0</v>
      </c>
      <c r="AB121" s="20">
        <v>1</v>
      </c>
      <c r="AC121" s="20">
        <v>0.2</v>
      </c>
      <c r="AD121" s="20">
        <v>0.28000000000000003</v>
      </c>
      <c r="AE121" s="20">
        <v>0.04</v>
      </c>
      <c r="AF121" s="20">
        <v>0.02</v>
      </c>
      <c r="AG121" s="20">
        <v>0.14000000000000001</v>
      </c>
      <c r="AH121" s="20">
        <v>0.4</v>
      </c>
      <c r="AI121" s="20">
        <v>0</v>
      </c>
      <c r="AJ121" s="20">
        <v>0</v>
      </c>
      <c r="AK121" s="20">
        <v>0</v>
      </c>
      <c r="AL121" s="20">
        <v>0</v>
      </c>
      <c r="AM121" s="20">
        <v>85.4</v>
      </c>
      <c r="AN121" s="20">
        <v>44.6</v>
      </c>
      <c r="AO121" s="20">
        <v>18.600000000000001</v>
      </c>
      <c r="AP121" s="20">
        <v>39.6</v>
      </c>
      <c r="AQ121" s="20">
        <v>16</v>
      </c>
      <c r="AR121" s="20">
        <v>74.2</v>
      </c>
      <c r="AS121" s="20">
        <v>59.4</v>
      </c>
      <c r="AT121" s="20">
        <v>58.2</v>
      </c>
      <c r="AU121" s="20">
        <v>92.8</v>
      </c>
      <c r="AV121" s="20">
        <v>24.8</v>
      </c>
      <c r="AW121" s="20">
        <v>62</v>
      </c>
      <c r="AX121" s="20">
        <v>305.8</v>
      </c>
      <c r="AY121" s="20">
        <v>0</v>
      </c>
      <c r="AZ121" s="20">
        <v>105.2</v>
      </c>
      <c r="BA121" s="20">
        <v>58.2</v>
      </c>
      <c r="BB121" s="20">
        <v>36</v>
      </c>
      <c r="BC121" s="20">
        <v>26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0">
        <v>0.03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0.02</v>
      </c>
      <c r="BT121" s="20">
        <v>0</v>
      </c>
      <c r="BU121" s="20">
        <v>0</v>
      </c>
      <c r="BV121" s="20">
        <v>0.1</v>
      </c>
      <c r="BW121" s="20">
        <v>0.02</v>
      </c>
      <c r="BX121" s="20">
        <v>0</v>
      </c>
      <c r="BY121" s="20">
        <v>0</v>
      </c>
      <c r="BZ121" s="20">
        <v>0</v>
      </c>
      <c r="CA121" s="20">
        <v>0</v>
      </c>
      <c r="CB121" s="20">
        <v>9.4</v>
      </c>
      <c r="CD121" s="20">
        <v>0.17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</row>
    <row r="122" spans="1:94" s="24" customFormat="1" x14ac:dyDescent="0.25">
      <c r="B122" s="25" t="s">
        <v>91</v>
      </c>
      <c r="D122" s="24">
        <v>20.71</v>
      </c>
      <c r="E122" s="24">
        <v>2.71</v>
      </c>
      <c r="F122" s="24">
        <v>10.09</v>
      </c>
      <c r="G122" s="24">
        <v>3.31</v>
      </c>
      <c r="H122" s="24">
        <v>131.97999999999999</v>
      </c>
      <c r="I122" s="24">
        <v>697.08</v>
      </c>
      <c r="J122" s="24">
        <v>5.47</v>
      </c>
      <c r="K122" s="24">
        <v>0.81</v>
      </c>
      <c r="L122" s="24">
        <v>0</v>
      </c>
      <c r="M122" s="24">
        <v>0</v>
      </c>
      <c r="N122" s="24">
        <v>21.26</v>
      </c>
      <c r="O122" s="24">
        <v>104.36</v>
      </c>
      <c r="P122" s="24">
        <v>6.36</v>
      </c>
      <c r="Q122" s="24">
        <v>0</v>
      </c>
      <c r="R122" s="24">
        <v>0</v>
      </c>
      <c r="S122" s="24">
        <v>0.68</v>
      </c>
      <c r="T122" s="24">
        <v>4.08</v>
      </c>
      <c r="U122" s="24">
        <v>895.97</v>
      </c>
      <c r="V122" s="24">
        <v>208.59</v>
      </c>
      <c r="W122" s="24">
        <v>126.74</v>
      </c>
      <c r="X122" s="24">
        <v>34.090000000000003</v>
      </c>
      <c r="Y122" s="24">
        <v>190.83</v>
      </c>
      <c r="Z122" s="24">
        <v>2.61</v>
      </c>
      <c r="AA122" s="24">
        <v>30.66</v>
      </c>
      <c r="AB122" s="24">
        <v>32.9</v>
      </c>
      <c r="AC122" s="24">
        <v>57.92</v>
      </c>
      <c r="AD122" s="24">
        <v>2.99</v>
      </c>
      <c r="AE122" s="24">
        <v>0.19</v>
      </c>
      <c r="AF122" s="24">
        <v>0.1</v>
      </c>
      <c r="AG122" s="24">
        <v>1.38</v>
      </c>
      <c r="AH122" s="24">
        <v>5.34</v>
      </c>
      <c r="AI122" s="24">
        <v>0.81</v>
      </c>
      <c r="AJ122" s="24">
        <v>0</v>
      </c>
      <c r="AK122" s="24">
        <v>150.5</v>
      </c>
      <c r="AL122" s="24">
        <v>112.83</v>
      </c>
      <c r="AM122" s="24">
        <v>1525.63</v>
      </c>
      <c r="AN122" s="24">
        <v>578.74</v>
      </c>
      <c r="AO122" s="24">
        <v>305.38</v>
      </c>
      <c r="AP122" s="24">
        <v>603.63</v>
      </c>
      <c r="AQ122" s="24">
        <v>239.83</v>
      </c>
      <c r="AR122" s="24">
        <v>973.19</v>
      </c>
      <c r="AS122" s="24">
        <v>637.84</v>
      </c>
      <c r="AT122" s="24">
        <v>765.01</v>
      </c>
      <c r="AU122" s="24">
        <v>772.2</v>
      </c>
      <c r="AV122" s="24">
        <v>398.28</v>
      </c>
      <c r="AW122" s="24">
        <v>646.53</v>
      </c>
      <c r="AX122" s="24">
        <v>5473.16</v>
      </c>
      <c r="AY122" s="24">
        <v>0.03</v>
      </c>
      <c r="AZ122" s="24">
        <v>1842.8</v>
      </c>
      <c r="BA122" s="24">
        <v>930.62</v>
      </c>
      <c r="BB122" s="24">
        <v>557.27</v>
      </c>
      <c r="BC122" s="24">
        <v>356.24</v>
      </c>
      <c r="BD122" s="24">
        <v>0.18</v>
      </c>
      <c r="BE122" s="24">
        <v>0.09</v>
      </c>
      <c r="BF122" s="24">
        <v>0.08</v>
      </c>
      <c r="BG122" s="24">
        <v>0.19</v>
      </c>
      <c r="BH122" s="24">
        <v>0.22</v>
      </c>
      <c r="BI122" s="24">
        <v>0.81</v>
      </c>
      <c r="BJ122" s="24">
        <v>0.03</v>
      </c>
      <c r="BK122" s="24">
        <v>2.34</v>
      </c>
      <c r="BL122" s="24">
        <v>0.01</v>
      </c>
      <c r="BM122" s="24">
        <v>0.63</v>
      </c>
      <c r="BN122" s="24">
        <v>0.02</v>
      </c>
      <c r="BO122" s="24">
        <v>0.01</v>
      </c>
      <c r="BP122" s="24">
        <v>0</v>
      </c>
      <c r="BQ122" s="24">
        <v>0.14000000000000001</v>
      </c>
      <c r="BR122" s="24">
        <v>0.23</v>
      </c>
      <c r="BS122" s="24">
        <v>1.96</v>
      </c>
      <c r="BT122" s="24">
        <v>0</v>
      </c>
      <c r="BU122" s="24">
        <v>0</v>
      </c>
      <c r="BV122" s="24">
        <v>1.53</v>
      </c>
      <c r="BW122" s="24">
        <v>0.05</v>
      </c>
      <c r="BX122" s="24">
        <v>0</v>
      </c>
      <c r="BY122" s="24">
        <v>0</v>
      </c>
      <c r="BZ122" s="24">
        <v>0</v>
      </c>
      <c r="CA122" s="24">
        <v>0</v>
      </c>
      <c r="CB122" s="24">
        <v>453.5</v>
      </c>
      <c r="CC122" s="24">
        <f>$I$122/$I$133*100</f>
        <v>43.372594403897487</v>
      </c>
      <c r="CD122" s="24">
        <v>36.14</v>
      </c>
      <c r="CF122" s="24">
        <v>0</v>
      </c>
      <c r="CG122" s="24">
        <v>0</v>
      </c>
      <c r="CH122" s="24">
        <v>0</v>
      </c>
      <c r="CI122" s="24">
        <v>0</v>
      </c>
      <c r="CJ122" s="24">
        <v>0</v>
      </c>
      <c r="CK122" s="24">
        <v>0</v>
      </c>
      <c r="CL122" s="24">
        <v>0</v>
      </c>
      <c r="CM122" s="24">
        <v>0</v>
      </c>
      <c r="CN122" s="24">
        <v>0</v>
      </c>
      <c r="CO122" s="24">
        <v>19.23</v>
      </c>
      <c r="CP122" s="24">
        <v>1.7</v>
      </c>
    </row>
    <row r="123" spans="1:94" x14ac:dyDescent="0.25">
      <c r="B123" s="19" t="s">
        <v>92</v>
      </c>
    </row>
    <row r="124" spans="1:94" s="22" customFormat="1" ht="47.25" x14ac:dyDescent="0.25">
      <c r="A124" s="22" t="str">
        <f>"29/1"</f>
        <v>29/1</v>
      </c>
      <c r="B124" s="23" t="s">
        <v>146</v>
      </c>
      <c r="C124" s="22" t="str">
        <f>"120"</f>
        <v>120</v>
      </c>
      <c r="D124" s="22">
        <v>1.39</v>
      </c>
      <c r="E124" s="22">
        <v>0</v>
      </c>
      <c r="F124" s="22">
        <v>7.15</v>
      </c>
      <c r="G124" s="22">
        <v>7.15</v>
      </c>
      <c r="H124" s="22">
        <v>13.13</v>
      </c>
      <c r="I124" s="22">
        <v>116.34203280000001</v>
      </c>
      <c r="J124" s="22">
        <v>0.9</v>
      </c>
      <c r="K124" s="22">
        <v>4.68</v>
      </c>
      <c r="L124" s="22">
        <v>0.9</v>
      </c>
      <c r="M124" s="22">
        <v>0</v>
      </c>
      <c r="N124" s="22">
        <v>10.44</v>
      </c>
      <c r="O124" s="22">
        <v>0.21</v>
      </c>
      <c r="P124" s="22">
        <v>2.48</v>
      </c>
      <c r="Q124" s="22">
        <v>0</v>
      </c>
      <c r="R124" s="22">
        <v>0</v>
      </c>
      <c r="S124" s="22">
        <v>0.33</v>
      </c>
      <c r="T124" s="22">
        <v>1.0900000000000001</v>
      </c>
      <c r="U124" s="22">
        <v>20.56</v>
      </c>
      <c r="V124" s="22">
        <v>211.14</v>
      </c>
      <c r="W124" s="22">
        <v>28.89</v>
      </c>
      <c r="X124" s="22">
        <v>40.51</v>
      </c>
      <c r="Y124" s="22">
        <v>58.77</v>
      </c>
      <c r="Z124" s="22">
        <v>0.76</v>
      </c>
      <c r="AA124" s="22">
        <v>0</v>
      </c>
      <c r="AB124" s="22">
        <v>11095.56</v>
      </c>
      <c r="AC124" s="22">
        <v>2220</v>
      </c>
      <c r="AD124" s="22">
        <v>3.61</v>
      </c>
      <c r="AE124" s="22">
        <v>0.05</v>
      </c>
      <c r="AF124" s="22">
        <v>0.06</v>
      </c>
      <c r="AG124" s="22">
        <v>0.87</v>
      </c>
      <c r="AH124" s="22">
        <v>1.22</v>
      </c>
      <c r="AI124" s="22">
        <v>1.9</v>
      </c>
      <c r="AJ124" s="22">
        <v>0</v>
      </c>
      <c r="AK124" s="22">
        <v>0</v>
      </c>
      <c r="AL124" s="22">
        <v>0</v>
      </c>
      <c r="AM124" s="22">
        <v>46.91</v>
      </c>
      <c r="AN124" s="22">
        <v>40.51</v>
      </c>
      <c r="AO124" s="22">
        <v>9.59</v>
      </c>
      <c r="AP124" s="22">
        <v>34.11</v>
      </c>
      <c r="AQ124" s="22">
        <v>8.5299999999999994</v>
      </c>
      <c r="AR124" s="22">
        <v>33.049999999999997</v>
      </c>
      <c r="AS124" s="22">
        <v>51.17</v>
      </c>
      <c r="AT124" s="22">
        <v>43.71</v>
      </c>
      <c r="AU124" s="22">
        <v>143.91999999999999</v>
      </c>
      <c r="AV124" s="22">
        <v>14.92</v>
      </c>
      <c r="AW124" s="22">
        <v>30.92</v>
      </c>
      <c r="AX124" s="22">
        <v>250.52</v>
      </c>
      <c r="AY124" s="22">
        <v>0</v>
      </c>
      <c r="AZ124" s="22">
        <v>31.98</v>
      </c>
      <c r="BA124" s="22">
        <v>35.18</v>
      </c>
      <c r="BB124" s="22">
        <v>19.190000000000001</v>
      </c>
      <c r="BC124" s="22">
        <v>12.79</v>
      </c>
      <c r="BD124" s="22">
        <v>0</v>
      </c>
      <c r="BE124" s="22">
        <v>0</v>
      </c>
      <c r="BF124" s="22">
        <v>0</v>
      </c>
      <c r="BG124" s="22">
        <v>0</v>
      </c>
      <c r="BH124" s="22">
        <v>0</v>
      </c>
      <c r="BI124" s="22">
        <v>0</v>
      </c>
      <c r="BJ124" s="22">
        <v>0</v>
      </c>
      <c r="BK124" s="22">
        <v>0.44</v>
      </c>
      <c r="BL124" s="22">
        <v>0</v>
      </c>
      <c r="BM124" s="22">
        <v>0.28999999999999998</v>
      </c>
      <c r="BN124" s="22">
        <v>0.02</v>
      </c>
      <c r="BO124" s="22">
        <v>0.05</v>
      </c>
      <c r="BP124" s="22">
        <v>0</v>
      </c>
      <c r="BQ124" s="22">
        <v>0</v>
      </c>
      <c r="BR124" s="22">
        <v>0</v>
      </c>
      <c r="BS124" s="22">
        <v>1.67</v>
      </c>
      <c r="BT124" s="22">
        <v>0</v>
      </c>
      <c r="BU124" s="22">
        <v>0</v>
      </c>
      <c r="BV124" s="22">
        <v>4.16</v>
      </c>
      <c r="BW124" s="22">
        <v>0</v>
      </c>
      <c r="BX124" s="22">
        <v>0</v>
      </c>
      <c r="BY124" s="22">
        <v>0</v>
      </c>
      <c r="BZ124" s="22">
        <v>0</v>
      </c>
      <c r="CA124" s="22">
        <v>0</v>
      </c>
      <c r="CB124" s="22">
        <v>97.69</v>
      </c>
      <c r="CD124" s="22">
        <v>1849.26</v>
      </c>
      <c r="CF124" s="22">
        <v>0</v>
      </c>
      <c r="CG124" s="22">
        <v>0</v>
      </c>
      <c r="CH124" s="22">
        <v>0</v>
      </c>
      <c r="CI124" s="22">
        <v>0</v>
      </c>
      <c r="CJ124" s="22">
        <v>0</v>
      </c>
      <c r="CK124" s="22">
        <v>0</v>
      </c>
      <c r="CL124" s="22">
        <v>0</v>
      </c>
      <c r="CM124" s="22">
        <v>0</v>
      </c>
      <c r="CN124" s="22">
        <v>0</v>
      </c>
      <c r="CO124" s="22">
        <v>3.6</v>
      </c>
      <c r="CP124" s="22">
        <v>0</v>
      </c>
    </row>
    <row r="125" spans="1:94" s="22" customFormat="1" x14ac:dyDescent="0.25">
      <c r="A125" s="22" t="str">
        <f>"2/2"</f>
        <v>2/2</v>
      </c>
      <c r="B125" s="23" t="s">
        <v>147</v>
      </c>
      <c r="C125" s="22" t="str">
        <f>"250"</f>
        <v>250</v>
      </c>
      <c r="D125" s="22">
        <v>2.13</v>
      </c>
      <c r="E125" s="22">
        <v>0</v>
      </c>
      <c r="F125" s="22">
        <v>5.25</v>
      </c>
      <c r="G125" s="22">
        <v>5.22</v>
      </c>
      <c r="H125" s="22">
        <v>12.72</v>
      </c>
      <c r="I125" s="22">
        <v>102.58210749999999</v>
      </c>
      <c r="J125" s="22">
        <v>1.1100000000000001</v>
      </c>
      <c r="K125" s="22">
        <v>3.25</v>
      </c>
      <c r="L125" s="22">
        <v>0</v>
      </c>
      <c r="M125" s="22">
        <v>0</v>
      </c>
      <c r="N125" s="22">
        <v>5.51</v>
      </c>
      <c r="O125" s="22">
        <v>5.04</v>
      </c>
      <c r="P125" s="22">
        <v>2.16</v>
      </c>
      <c r="Q125" s="22">
        <v>0</v>
      </c>
      <c r="R125" s="22">
        <v>0</v>
      </c>
      <c r="S125" s="22">
        <v>0.28000000000000003</v>
      </c>
      <c r="T125" s="22">
        <v>1.54</v>
      </c>
      <c r="U125" s="22">
        <v>218.18</v>
      </c>
      <c r="V125" s="22">
        <v>339.72</v>
      </c>
      <c r="W125" s="22">
        <v>38.49</v>
      </c>
      <c r="X125" s="22">
        <v>21.06</v>
      </c>
      <c r="Y125" s="22">
        <v>46.87</v>
      </c>
      <c r="Z125" s="22">
        <v>0.91</v>
      </c>
      <c r="AA125" s="22">
        <v>3</v>
      </c>
      <c r="AB125" s="22">
        <v>974.4</v>
      </c>
      <c r="AC125" s="22">
        <v>207.9</v>
      </c>
      <c r="AD125" s="22">
        <v>2.4</v>
      </c>
      <c r="AE125" s="22">
        <v>0.04</v>
      </c>
      <c r="AF125" s="22">
        <v>0.05</v>
      </c>
      <c r="AG125" s="22">
        <v>0.65</v>
      </c>
      <c r="AH125" s="22">
        <v>1.17</v>
      </c>
      <c r="AI125" s="22">
        <v>10.81</v>
      </c>
      <c r="AJ125" s="22">
        <v>0</v>
      </c>
      <c r="AK125" s="22">
        <v>11.07</v>
      </c>
      <c r="AL125" s="22">
        <v>10.11</v>
      </c>
      <c r="AM125" s="22">
        <v>77.790000000000006</v>
      </c>
      <c r="AN125" s="22">
        <v>72.430000000000007</v>
      </c>
      <c r="AO125" s="22">
        <v>20.7</v>
      </c>
      <c r="AP125" s="22">
        <v>51.58</v>
      </c>
      <c r="AQ125" s="22">
        <v>15.23</v>
      </c>
      <c r="AR125" s="22">
        <v>58.05</v>
      </c>
      <c r="AS125" s="22">
        <v>63.87</v>
      </c>
      <c r="AT125" s="22">
        <v>103.41</v>
      </c>
      <c r="AU125" s="22">
        <v>194.3</v>
      </c>
      <c r="AV125" s="22">
        <v>23.79</v>
      </c>
      <c r="AW125" s="22">
        <v>48.98</v>
      </c>
      <c r="AX125" s="22">
        <v>326.85000000000002</v>
      </c>
      <c r="AY125" s="22">
        <v>0</v>
      </c>
      <c r="AZ125" s="22">
        <v>68.099999999999994</v>
      </c>
      <c r="BA125" s="22">
        <v>61.15</v>
      </c>
      <c r="BB125" s="22">
        <v>47.52</v>
      </c>
      <c r="BC125" s="22">
        <v>20.63</v>
      </c>
      <c r="BD125" s="22">
        <v>0</v>
      </c>
      <c r="BE125" s="22">
        <v>0</v>
      </c>
      <c r="BF125" s="22">
        <v>0</v>
      </c>
      <c r="BG125" s="22">
        <v>0</v>
      </c>
      <c r="BH125" s="22">
        <v>0</v>
      </c>
      <c r="BI125" s="22">
        <v>0</v>
      </c>
      <c r="BJ125" s="22">
        <v>0</v>
      </c>
      <c r="BK125" s="22">
        <v>0.28999999999999998</v>
      </c>
      <c r="BL125" s="22">
        <v>0</v>
      </c>
      <c r="BM125" s="22">
        <v>0.18</v>
      </c>
      <c r="BN125" s="22">
        <v>0.01</v>
      </c>
      <c r="BO125" s="22">
        <v>0.03</v>
      </c>
      <c r="BP125" s="22">
        <v>0</v>
      </c>
      <c r="BQ125" s="22">
        <v>0</v>
      </c>
      <c r="BR125" s="22">
        <v>0</v>
      </c>
      <c r="BS125" s="22">
        <v>1.08</v>
      </c>
      <c r="BT125" s="22">
        <v>0</v>
      </c>
      <c r="BU125" s="22">
        <v>0</v>
      </c>
      <c r="BV125" s="22">
        <v>2.99</v>
      </c>
      <c r="BW125" s="22">
        <v>0</v>
      </c>
      <c r="BX125" s="22">
        <v>0</v>
      </c>
      <c r="BY125" s="22">
        <v>0</v>
      </c>
      <c r="BZ125" s="22">
        <v>0</v>
      </c>
      <c r="CA125" s="22">
        <v>0</v>
      </c>
      <c r="CB125" s="22">
        <v>298.94</v>
      </c>
      <c r="CD125" s="22">
        <v>165.4</v>
      </c>
      <c r="CF125" s="22">
        <v>0</v>
      </c>
      <c r="CG125" s="22">
        <v>0</v>
      </c>
      <c r="CH125" s="22">
        <v>0</v>
      </c>
      <c r="CI125" s="22">
        <v>0</v>
      </c>
      <c r="CJ125" s="22">
        <v>0</v>
      </c>
      <c r="CK125" s="22">
        <v>0</v>
      </c>
      <c r="CL125" s="22">
        <v>0</v>
      </c>
      <c r="CM125" s="22">
        <v>0</v>
      </c>
      <c r="CN125" s="22">
        <v>0</v>
      </c>
      <c r="CO125" s="22">
        <v>0</v>
      </c>
      <c r="CP125" s="22">
        <v>0.5</v>
      </c>
    </row>
    <row r="126" spans="1:94" s="22" customFormat="1" x14ac:dyDescent="0.25">
      <c r="A126" s="22" t="str">
        <f>"3/3"</f>
        <v>3/3</v>
      </c>
      <c r="B126" s="23" t="s">
        <v>119</v>
      </c>
      <c r="C126" s="22" t="str">
        <f>"200"</f>
        <v>200</v>
      </c>
      <c r="D126" s="22">
        <v>4.1500000000000004</v>
      </c>
      <c r="E126" s="22">
        <v>0.73</v>
      </c>
      <c r="F126" s="22">
        <v>4.8899999999999997</v>
      </c>
      <c r="G126" s="22">
        <v>0.68</v>
      </c>
      <c r="H126" s="22">
        <v>29.43</v>
      </c>
      <c r="I126" s="22">
        <v>176.78094999999999</v>
      </c>
      <c r="J126" s="22">
        <v>3.04</v>
      </c>
      <c r="K126" s="22">
        <v>0.11</v>
      </c>
      <c r="L126" s="22">
        <v>0</v>
      </c>
      <c r="M126" s="22">
        <v>0</v>
      </c>
      <c r="N126" s="22">
        <v>2.86</v>
      </c>
      <c r="O126" s="22">
        <v>24.3</v>
      </c>
      <c r="P126" s="22">
        <v>2.27</v>
      </c>
      <c r="Q126" s="22">
        <v>0</v>
      </c>
      <c r="R126" s="22">
        <v>0</v>
      </c>
      <c r="S126" s="22">
        <v>0.39</v>
      </c>
      <c r="T126" s="22">
        <v>2.52</v>
      </c>
      <c r="U126" s="22">
        <v>103.79</v>
      </c>
      <c r="V126" s="22">
        <v>848.34</v>
      </c>
      <c r="W126" s="22">
        <v>45.27</v>
      </c>
      <c r="X126" s="22">
        <v>40.47</v>
      </c>
      <c r="Y126" s="22">
        <v>115.76</v>
      </c>
      <c r="Z126" s="22">
        <v>1.5</v>
      </c>
      <c r="AA126" s="22">
        <v>25</v>
      </c>
      <c r="AB126" s="22">
        <v>45.48</v>
      </c>
      <c r="AC126" s="22">
        <v>33.4</v>
      </c>
      <c r="AD126" s="22">
        <v>0.23</v>
      </c>
      <c r="AE126" s="22">
        <v>0.16</v>
      </c>
      <c r="AF126" s="22">
        <v>0.14000000000000001</v>
      </c>
      <c r="AG126" s="22">
        <v>1.78</v>
      </c>
      <c r="AH126" s="22">
        <v>3.45</v>
      </c>
      <c r="AI126" s="22">
        <v>7.27</v>
      </c>
      <c r="AJ126" s="22">
        <v>0</v>
      </c>
      <c r="AK126" s="22">
        <v>40.71</v>
      </c>
      <c r="AL126" s="22">
        <v>40.19</v>
      </c>
      <c r="AM126" s="22">
        <v>154.66</v>
      </c>
      <c r="AN126" s="22">
        <v>157.46</v>
      </c>
      <c r="AO126" s="22">
        <v>35.479999999999997</v>
      </c>
      <c r="AP126" s="22">
        <v>101.51</v>
      </c>
      <c r="AQ126" s="22">
        <v>46.46</v>
      </c>
      <c r="AR126" s="22">
        <v>106.78</v>
      </c>
      <c r="AS126" s="22">
        <v>100.89</v>
      </c>
      <c r="AT126" s="22">
        <v>274.83999999999997</v>
      </c>
      <c r="AU126" s="22">
        <v>122.41</v>
      </c>
      <c r="AV126" s="22">
        <v>25.6</v>
      </c>
      <c r="AW126" s="22">
        <v>71.25</v>
      </c>
      <c r="AX126" s="22">
        <v>382.95</v>
      </c>
      <c r="AY126" s="22">
        <v>0</v>
      </c>
      <c r="AZ126" s="22">
        <v>53.58</v>
      </c>
      <c r="BA126" s="22">
        <v>48.74</v>
      </c>
      <c r="BB126" s="22">
        <v>97</v>
      </c>
      <c r="BC126" s="22">
        <v>28.88</v>
      </c>
      <c r="BD126" s="22">
        <v>0.13</v>
      </c>
      <c r="BE126" s="22">
        <v>0.06</v>
      </c>
      <c r="BF126" s="22">
        <v>0.03</v>
      </c>
      <c r="BG126" s="22">
        <v>7.0000000000000007E-2</v>
      </c>
      <c r="BH126" s="22">
        <v>0.08</v>
      </c>
      <c r="BI126" s="22">
        <v>0.38</v>
      </c>
      <c r="BJ126" s="22">
        <v>0</v>
      </c>
      <c r="BK126" s="22">
        <v>1.17</v>
      </c>
      <c r="BL126" s="22">
        <v>0</v>
      </c>
      <c r="BM126" s="22">
        <v>0.35</v>
      </c>
      <c r="BN126" s="22">
        <v>0</v>
      </c>
      <c r="BO126" s="22">
        <v>0</v>
      </c>
      <c r="BP126" s="22">
        <v>0</v>
      </c>
      <c r="BQ126" s="22">
        <v>7.0000000000000007E-2</v>
      </c>
      <c r="BR126" s="22">
        <v>0.12</v>
      </c>
      <c r="BS126" s="22">
        <v>1.1299999999999999</v>
      </c>
      <c r="BT126" s="22">
        <v>0</v>
      </c>
      <c r="BU126" s="22">
        <v>0</v>
      </c>
      <c r="BV126" s="22">
        <v>0.18</v>
      </c>
      <c r="BW126" s="22">
        <v>0</v>
      </c>
      <c r="BX126" s="22">
        <v>0</v>
      </c>
      <c r="BY126" s="22">
        <v>0</v>
      </c>
      <c r="BZ126" s="22">
        <v>0</v>
      </c>
      <c r="CA126" s="22">
        <v>0</v>
      </c>
      <c r="CB126" s="22">
        <v>164.83</v>
      </c>
      <c r="CD126" s="22">
        <v>32.58</v>
      </c>
      <c r="CF126" s="22">
        <v>0</v>
      </c>
      <c r="CG126" s="22">
        <v>0</v>
      </c>
      <c r="CH126" s="22">
        <v>0</v>
      </c>
      <c r="CI126" s="22">
        <v>0</v>
      </c>
      <c r="CJ126" s="22">
        <v>0</v>
      </c>
      <c r="CK126" s="22">
        <v>0</v>
      </c>
      <c r="CL126" s="22">
        <v>0</v>
      </c>
      <c r="CM126" s="22">
        <v>0</v>
      </c>
      <c r="CN126" s="22">
        <v>0</v>
      </c>
      <c r="CO126" s="22">
        <v>0</v>
      </c>
      <c r="CP126" s="22">
        <v>0.3</v>
      </c>
    </row>
    <row r="127" spans="1:94" s="22" customFormat="1" x14ac:dyDescent="0.25">
      <c r="A127" s="22" t="str">
        <f>"21/7"</f>
        <v>21/7</v>
      </c>
      <c r="B127" s="23" t="s">
        <v>148</v>
      </c>
      <c r="C127" s="22" t="str">
        <f>"120"</f>
        <v>120</v>
      </c>
      <c r="D127" s="22">
        <v>16.14</v>
      </c>
      <c r="E127" s="22">
        <v>15.75</v>
      </c>
      <c r="F127" s="22">
        <v>2.97</v>
      </c>
      <c r="G127" s="22">
        <v>0.04</v>
      </c>
      <c r="H127" s="22">
        <v>4.55</v>
      </c>
      <c r="I127" s="22">
        <v>109.2736482</v>
      </c>
      <c r="J127" s="22">
        <v>1.77</v>
      </c>
      <c r="K127" s="22">
        <v>0.03</v>
      </c>
      <c r="L127" s="22">
        <v>0</v>
      </c>
      <c r="M127" s="22">
        <v>0</v>
      </c>
      <c r="N127" s="22">
        <v>1.87</v>
      </c>
      <c r="O127" s="22">
        <v>2.5499999999999998</v>
      </c>
      <c r="P127" s="22">
        <v>0.13</v>
      </c>
      <c r="Q127" s="22">
        <v>0</v>
      </c>
      <c r="R127" s="22">
        <v>0</v>
      </c>
      <c r="S127" s="22">
        <v>0.04</v>
      </c>
      <c r="T127" s="22">
        <v>2.09</v>
      </c>
      <c r="U127" s="22">
        <v>133.85</v>
      </c>
      <c r="V127" s="22">
        <v>213.67</v>
      </c>
      <c r="W127" s="22">
        <v>73.319999999999993</v>
      </c>
      <c r="X127" s="22">
        <v>28.63</v>
      </c>
      <c r="Y127" s="22">
        <v>182.47</v>
      </c>
      <c r="Z127" s="22">
        <v>0.72</v>
      </c>
      <c r="AA127" s="22">
        <v>20.65</v>
      </c>
      <c r="AB127" s="22">
        <v>7.86</v>
      </c>
      <c r="AC127" s="22">
        <v>26.74</v>
      </c>
      <c r="AD127" s="22">
        <v>0.4</v>
      </c>
      <c r="AE127" s="22">
        <v>0.08</v>
      </c>
      <c r="AF127" s="22">
        <v>0.12</v>
      </c>
      <c r="AG127" s="22">
        <v>1.02</v>
      </c>
      <c r="AH127" s="22">
        <v>5.41</v>
      </c>
      <c r="AI127" s="22">
        <v>0.32</v>
      </c>
      <c r="AJ127" s="22">
        <v>0</v>
      </c>
      <c r="AK127" s="22">
        <v>77.09</v>
      </c>
      <c r="AL127" s="22">
        <v>74.88</v>
      </c>
      <c r="AM127" s="22">
        <v>130.91</v>
      </c>
      <c r="AN127" s="22">
        <v>90.83</v>
      </c>
      <c r="AO127" s="22">
        <v>32.799999999999997</v>
      </c>
      <c r="AP127" s="22">
        <v>59.36</v>
      </c>
      <c r="AQ127" s="22">
        <v>19.920000000000002</v>
      </c>
      <c r="AR127" s="22">
        <v>71.900000000000006</v>
      </c>
      <c r="AS127" s="22">
        <v>12.3</v>
      </c>
      <c r="AT127" s="22">
        <v>14.66</v>
      </c>
      <c r="AU127" s="22">
        <v>12.95</v>
      </c>
      <c r="AV127" s="22">
        <v>7.64</v>
      </c>
      <c r="AW127" s="22">
        <v>12.85</v>
      </c>
      <c r="AX127" s="22">
        <v>112.08</v>
      </c>
      <c r="AY127" s="22">
        <v>0</v>
      </c>
      <c r="AZ127" s="22">
        <v>35.340000000000003</v>
      </c>
      <c r="BA127" s="22">
        <v>18.63</v>
      </c>
      <c r="BB127" s="22">
        <v>76.88</v>
      </c>
      <c r="BC127" s="22">
        <v>16.809999999999999</v>
      </c>
      <c r="BD127" s="22">
        <v>0.04</v>
      </c>
      <c r="BE127" s="22">
        <v>0.02</v>
      </c>
      <c r="BF127" s="22">
        <v>0.01</v>
      </c>
      <c r="BG127" s="22">
        <v>0.02</v>
      </c>
      <c r="BH127" s="22">
        <v>0.02</v>
      </c>
      <c r="BI127" s="22">
        <v>0.11</v>
      </c>
      <c r="BJ127" s="22">
        <v>0</v>
      </c>
      <c r="BK127" s="22">
        <v>0.31</v>
      </c>
      <c r="BL127" s="22">
        <v>0</v>
      </c>
      <c r="BM127" s="22">
        <v>0.09</v>
      </c>
      <c r="BN127" s="22">
        <v>0</v>
      </c>
      <c r="BO127" s="22">
        <v>0</v>
      </c>
      <c r="BP127" s="22">
        <v>0</v>
      </c>
      <c r="BQ127" s="22">
        <v>0.02</v>
      </c>
      <c r="BR127" s="22">
        <v>0.03</v>
      </c>
      <c r="BS127" s="22">
        <v>0.25</v>
      </c>
      <c r="BT127" s="22">
        <v>0</v>
      </c>
      <c r="BU127" s="22">
        <v>0</v>
      </c>
      <c r="BV127" s="22">
        <v>0.03</v>
      </c>
      <c r="BW127" s="22">
        <v>0</v>
      </c>
      <c r="BX127" s="22">
        <v>0</v>
      </c>
      <c r="BY127" s="22">
        <v>0</v>
      </c>
      <c r="BZ127" s="22">
        <v>0</v>
      </c>
      <c r="CA127" s="22">
        <v>0</v>
      </c>
      <c r="CB127" s="22">
        <v>125.25</v>
      </c>
      <c r="CD127" s="22">
        <v>21.96</v>
      </c>
      <c r="CF127" s="22">
        <v>0</v>
      </c>
      <c r="CG127" s="22">
        <v>0</v>
      </c>
      <c r="CH127" s="22">
        <v>0</v>
      </c>
      <c r="CI127" s="22">
        <v>0</v>
      </c>
      <c r="CJ127" s="22">
        <v>0</v>
      </c>
      <c r="CK127" s="22">
        <v>0</v>
      </c>
      <c r="CL127" s="22">
        <v>0</v>
      </c>
      <c r="CM127" s="22">
        <v>0</v>
      </c>
      <c r="CN127" s="22">
        <v>0</v>
      </c>
      <c r="CO127" s="22">
        <v>0</v>
      </c>
      <c r="CP127" s="22">
        <v>0.36</v>
      </c>
    </row>
    <row r="128" spans="1:94" s="22" customFormat="1" x14ac:dyDescent="0.25">
      <c r="A128" s="22" t="str">
        <f>"-"</f>
        <v>-</v>
      </c>
      <c r="B128" s="23" t="s">
        <v>120</v>
      </c>
      <c r="C128" s="22" t="str">
        <f>"200"</f>
        <v>200</v>
      </c>
      <c r="D128" s="22">
        <v>1</v>
      </c>
      <c r="E128" s="22">
        <v>0</v>
      </c>
      <c r="F128" s="22">
        <v>0.2</v>
      </c>
      <c r="G128" s="22">
        <v>0</v>
      </c>
      <c r="H128" s="22">
        <v>20.6</v>
      </c>
      <c r="I128" s="22">
        <v>86.47999999999999</v>
      </c>
      <c r="J128" s="22">
        <v>0</v>
      </c>
      <c r="K128" s="22">
        <v>0</v>
      </c>
      <c r="L128" s="22">
        <v>0</v>
      </c>
      <c r="M128" s="22">
        <v>0</v>
      </c>
      <c r="N128" s="22">
        <v>19.8</v>
      </c>
      <c r="O128" s="22">
        <v>0.4</v>
      </c>
      <c r="P128" s="22">
        <v>0.4</v>
      </c>
      <c r="Q128" s="22">
        <v>0</v>
      </c>
      <c r="R128" s="22">
        <v>0</v>
      </c>
      <c r="S128" s="22">
        <v>1</v>
      </c>
      <c r="T128" s="22">
        <v>0.6</v>
      </c>
      <c r="U128" s="22">
        <v>12</v>
      </c>
      <c r="V128" s="22">
        <v>240</v>
      </c>
      <c r="W128" s="22">
        <v>14</v>
      </c>
      <c r="X128" s="22">
        <v>8</v>
      </c>
      <c r="Y128" s="22">
        <v>14</v>
      </c>
      <c r="Z128" s="22">
        <v>2.8</v>
      </c>
      <c r="AA128" s="22">
        <v>0</v>
      </c>
      <c r="AB128" s="22">
        <v>0</v>
      </c>
      <c r="AC128" s="22">
        <v>0</v>
      </c>
      <c r="AD128" s="22">
        <v>0.2</v>
      </c>
      <c r="AE128" s="22">
        <v>0.02</v>
      </c>
      <c r="AF128" s="22">
        <v>0.02</v>
      </c>
      <c r="AG128" s="22">
        <v>0.2</v>
      </c>
      <c r="AH128" s="22">
        <v>0.4</v>
      </c>
      <c r="AI128" s="22">
        <v>4</v>
      </c>
      <c r="AJ128" s="22">
        <v>0.4</v>
      </c>
      <c r="AK128" s="22">
        <v>0</v>
      </c>
      <c r="AL128" s="22">
        <v>0</v>
      </c>
      <c r="AM128" s="22">
        <v>28</v>
      </c>
      <c r="AN128" s="22">
        <v>28</v>
      </c>
      <c r="AO128" s="22">
        <v>4</v>
      </c>
      <c r="AP128" s="22">
        <v>16</v>
      </c>
      <c r="AQ128" s="22">
        <v>4</v>
      </c>
      <c r="AR128" s="22">
        <v>14</v>
      </c>
      <c r="AS128" s="22">
        <v>26</v>
      </c>
      <c r="AT128" s="22">
        <v>16</v>
      </c>
      <c r="AU128" s="22">
        <v>116</v>
      </c>
      <c r="AV128" s="22">
        <v>10</v>
      </c>
      <c r="AW128" s="22">
        <v>22</v>
      </c>
      <c r="AX128" s="22">
        <v>64</v>
      </c>
      <c r="AY128" s="22">
        <v>0</v>
      </c>
      <c r="AZ128" s="22">
        <v>20</v>
      </c>
      <c r="BA128" s="22">
        <v>24</v>
      </c>
      <c r="BB128" s="22">
        <v>10</v>
      </c>
      <c r="BC128" s="22">
        <v>8</v>
      </c>
      <c r="BD128" s="22">
        <v>0</v>
      </c>
      <c r="BE128" s="22">
        <v>0</v>
      </c>
      <c r="BF128" s="22">
        <v>0</v>
      </c>
      <c r="BG128" s="22">
        <v>0</v>
      </c>
      <c r="BH128" s="22">
        <v>0</v>
      </c>
      <c r="BI128" s="22">
        <v>0</v>
      </c>
      <c r="BJ128" s="22">
        <v>0</v>
      </c>
      <c r="BK128" s="22">
        <v>0</v>
      </c>
      <c r="BL128" s="22">
        <v>0</v>
      </c>
      <c r="BM128" s="22">
        <v>0</v>
      </c>
      <c r="BN128" s="22">
        <v>0</v>
      </c>
      <c r="BO128" s="22">
        <v>0</v>
      </c>
      <c r="BP128" s="22">
        <v>0</v>
      </c>
      <c r="BQ128" s="22">
        <v>0</v>
      </c>
      <c r="BR128" s="22">
        <v>0</v>
      </c>
      <c r="BS128" s="22">
        <v>0</v>
      </c>
      <c r="BT128" s="22">
        <v>0</v>
      </c>
      <c r="BU128" s="22">
        <v>0</v>
      </c>
      <c r="BV128" s="22">
        <v>0</v>
      </c>
      <c r="BW128" s="22">
        <v>0</v>
      </c>
      <c r="BX128" s="22">
        <v>0</v>
      </c>
      <c r="BY128" s="22">
        <v>0</v>
      </c>
      <c r="BZ128" s="22">
        <v>0</v>
      </c>
      <c r="CA128" s="22">
        <v>0</v>
      </c>
      <c r="CB128" s="22">
        <v>176.2</v>
      </c>
      <c r="CD128" s="22">
        <v>0</v>
      </c>
      <c r="CF128" s="22">
        <v>0</v>
      </c>
      <c r="CG128" s="22">
        <v>0</v>
      </c>
      <c r="CH128" s="22">
        <v>0</v>
      </c>
      <c r="CI128" s="22">
        <v>0</v>
      </c>
      <c r="CJ128" s="22">
        <v>0</v>
      </c>
      <c r="CK128" s="22">
        <v>0</v>
      </c>
      <c r="CL128" s="22">
        <v>0</v>
      </c>
      <c r="CM128" s="22">
        <v>0</v>
      </c>
      <c r="CN128" s="22">
        <v>0</v>
      </c>
      <c r="CO128" s="22">
        <v>0</v>
      </c>
      <c r="CP128" s="22">
        <v>0</v>
      </c>
    </row>
    <row r="129" spans="1:94" s="22" customFormat="1" x14ac:dyDescent="0.25">
      <c r="A129" s="22" t="str">
        <f>"-"</f>
        <v>-</v>
      </c>
      <c r="B129" s="23" t="s">
        <v>88</v>
      </c>
      <c r="C129" s="22" t="str">
        <f>"60"</f>
        <v>60</v>
      </c>
      <c r="D129" s="22">
        <v>3.97</v>
      </c>
      <c r="E129" s="22">
        <v>0</v>
      </c>
      <c r="F129" s="22">
        <v>0.39</v>
      </c>
      <c r="G129" s="22">
        <v>0.39</v>
      </c>
      <c r="H129" s="22">
        <v>28.14</v>
      </c>
      <c r="I129" s="22">
        <v>134.34059999999999</v>
      </c>
      <c r="J129" s="22">
        <v>0</v>
      </c>
      <c r="K129" s="22">
        <v>0</v>
      </c>
      <c r="L129" s="22">
        <v>0</v>
      </c>
      <c r="M129" s="22">
        <v>0</v>
      </c>
      <c r="N129" s="22">
        <v>0.66</v>
      </c>
      <c r="O129" s="22">
        <v>27.36</v>
      </c>
      <c r="P129" s="22">
        <v>0.12</v>
      </c>
      <c r="Q129" s="22">
        <v>0</v>
      </c>
      <c r="R129" s="22">
        <v>0</v>
      </c>
      <c r="S129" s="22">
        <v>0</v>
      </c>
      <c r="T129" s="22">
        <v>1.08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0</v>
      </c>
      <c r="AK129" s="22">
        <v>0</v>
      </c>
      <c r="AL129" s="22">
        <v>0</v>
      </c>
      <c r="AM129" s="22">
        <v>305.37</v>
      </c>
      <c r="AN129" s="22">
        <v>101.27</v>
      </c>
      <c r="AO129" s="22">
        <v>60.03</v>
      </c>
      <c r="AP129" s="22">
        <v>120.06</v>
      </c>
      <c r="AQ129" s="22">
        <v>45.41</v>
      </c>
      <c r="AR129" s="22">
        <v>217.15</v>
      </c>
      <c r="AS129" s="22">
        <v>134.68</v>
      </c>
      <c r="AT129" s="22">
        <v>187.92</v>
      </c>
      <c r="AU129" s="22">
        <v>155.03</v>
      </c>
      <c r="AV129" s="22">
        <v>81.430000000000007</v>
      </c>
      <c r="AW129" s="22">
        <v>144.07</v>
      </c>
      <c r="AX129" s="22">
        <v>1204.78</v>
      </c>
      <c r="AY129" s="22">
        <v>0</v>
      </c>
      <c r="AZ129" s="22">
        <v>392.54</v>
      </c>
      <c r="BA129" s="22">
        <v>170.69</v>
      </c>
      <c r="BB129" s="22">
        <v>113.27</v>
      </c>
      <c r="BC129" s="22">
        <v>89.78</v>
      </c>
      <c r="BD129" s="22">
        <v>0</v>
      </c>
      <c r="BE129" s="22">
        <v>0</v>
      </c>
      <c r="BF129" s="22">
        <v>0</v>
      </c>
      <c r="BG129" s="22">
        <v>0</v>
      </c>
      <c r="BH129" s="22">
        <v>0</v>
      </c>
      <c r="BI129" s="22">
        <v>0</v>
      </c>
      <c r="BJ129" s="22">
        <v>0</v>
      </c>
      <c r="BK129" s="22">
        <v>0.05</v>
      </c>
      <c r="BL129" s="22">
        <v>0</v>
      </c>
      <c r="BM129" s="22">
        <v>0</v>
      </c>
      <c r="BN129" s="22">
        <v>0</v>
      </c>
      <c r="BO129" s="22">
        <v>0</v>
      </c>
      <c r="BP129" s="22">
        <v>0</v>
      </c>
      <c r="BQ129" s="22">
        <v>0</v>
      </c>
      <c r="BR129" s="22">
        <v>0</v>
      </c>
      <c r="BS129" s="22">
        <v>0.04</v>
      </c>
      <c r="BT129" s="22">
        <v>0</v>
      </c>
      <c r="BU129" s="22">
        <v>0</v>
      </c>
      <c r="BV129" s="22">
        <v>0.17</v>
      </c>
      <c r="BW129" s="22">
        <v>0.01</v>
      </c>
      <c r="BX129" s="22">
        <v>0</v>
      </c>
      <c r="BY129" s="22">
        <v>0</v>
      </c>
      <c r="BZ129" s="22">
        <v>0</v>
      </c>
      <c r="CA129" s="22">
        <v>0</v>
      </c>
      <c r="CB129" s="22">
        <v>23.46</v>
      </c>
      <c r="CD129" s="22">
        <v>0</v>
      </c>
      <c r="CF129" s="22">
        <v>0</v>
      </c>
      <c r="CG129" s="22">
        <v>0</v>
      </c>
      <c r="CH129" s="22">
        <v>0</v>
      </c>
      <c r="CI129" s="22">
        <v>0</v>
      </c>
      <c r="CJ129" s="22">
        <v>0</v>
      </c>
      <c r="CK129" s="22">
        <v>0</v>
      </c>
      <c r="CL129" s="22">
        <v>0</v>
      </c>
      <c r="CM129" s="22">
        <v>0</v>
      </c>
      <c r="CN129" s="22">
        <v>0</v>
      </c>
      <c r="CO129" s="22">
        <v>0</v>
      </c>
      <c r="CP129" s="22">
        <v>0</v>
      </c>
    </row>
    <row r="130" spans="1:94" s="22" customFormat="1" x14ac:dyDescent="0.25">
      <c r="A130" s="22" t="str">
        <f>"-"</f>
        <v>-</v>
      </c>
      <c r="B130" s="23" t="s">
        <v>89</v>
      </c>
      <c r="C130" s="22" t="str">
        <f>"50"</f>
        <v>50</v>
      </c>
      <c r="D130" s="22">
        <v>3.3</v>
      </c>
      <c r="E130" s="22">
        <v>0</v>
      </c>
      <c r="F130" s="22">
        <v>0.6</v>
      </c>
      <c r="G130" s="22">
        <v>0.6</v>
      </c>
      <c r="H130" s="22">
        <v>20.85</v>
      </c>
      <c r="I130" s="22">
        <v>96.69</v>
      </c>
      <c r="J130" s="22">
        <v>0.1</v>
      </c>
      <c r="K130" s="22">
        <v>0</v>
      </c>
      <c r="L130" s="22">
        <v>0</v>
      </c>
      <c r="M130" s="22">
        <v>0</v>
      </c>
      <c r="N130" s="22">
        <v>0.6</v>
      </c>
      <c r="O130" s="22">
        <v>16.100000000000001</v>
      </c>
      <c r="P130" s="22">
        <v>4.1500000000000004</v>
      </c>
      <c r="Q130" s="22">
        <v>0</v>
      </c>
      <c r="R130" s="22">
        <v>0</v>
      </c>
      <c r="S130" s="22">
        <v>0.5</v>
      </c>
      <c r="T130" s="22">
        <v>1.25</v>
      </c>
      <c r="U130" s="22">
        <v>305</v>
      </c>
      <c r="V130" s="22">
        <v>122.5</v>
      </c>
      <c r="W130" s="22">
        <v>17.5</v>
      </c>
      <c r="X130" s="22">
        <v>23.5</v>
      </c>
      <c r="Y130" s="22">
        <v>79</v>
      </c>
      <c r="Z130" s="22">
        <v>1.95</v>
      </c>
      <c r="AA130" s="22">
        <v>0</v>
      </c>
      <c r="AB130" s="22">
        <v>2.5</v>
      </c>
      <c r="AC130" s="22">
        <v>0.5</v>
      </c>
      <c r="AD130" s="22">
        <v>0.7</v>
      </c>
      <c r="AE130" s="22">
        <v>0.09</v>
      </c>
      <c r="AF130" s="22">
        <v>0.04</v>
      </c>
      <c r="AG130" s="22">
        <v>0.35</v>
      </c>
      <c r="AH130" s="22">
        <v>1</v>
      </c>
      <c r="AI130" s="22">
        <v>0</v>
      </c>
      <c r="AJ130" s="22">
        <v>0</v>
      </c>
      <c r="AK130" s="22">
        <v>0</v>
      </c>
      <c r="AL130" s="22">
        <v>0</v>
      </c>
      <c r="AM130" s="22">
        <v>213.5</v>
      </c>
      <c r="AN130" s="22">
        <v>111.5</v>
      </c>
      <c r="AO130" s="22">
        <v>46.5</v>
      </c>
      <c r="AP130" s="22">
        <v>99</v>
      </c>
      <c r="AQ130" s="22">
        <v>40</v>
      </c>
      <c r="AR130" s="22">
        <v>185.5</v>
      </c>
      <c r="AS130" s="22">
        <v>148.5</v>
      </c>
      <c r="AT130" s="22">
        <v>145.5</v>
      </c>
      <c r="AU130" s="22">
        <v>232</v>
      </c>
      <c r="AV130" s="22">
        <v>62</v>
      </c>
      <c r="AW130" s="22">
        <v>155</v>
      </c>
      <c r="AX130" s="22">
        <v>764.5</v>
      </c>
      <c r="AY130" s="22">
        <v>0</v>
      </c>
      <c r="AZ130" s="22">
        <v>263</v>
      </c>
      <c r="BA130" s="22">
        <v>145.5</v>
      </c>
      <c r="BB130" s="22">
        <v>90</v>
      </c>
      <c r="BC130" s="22">
        <v>65</v>
      </c>
      <c r="BD130" s="22">
        <v>0</v>
      </c>
      <c r="BE130" s="22">
        <v>0</v>
      </c>
      <c r="BF130" s="22">
        <v>0</v>
      </c>
      <c r="BG130" s="22">
        <v>0</v>
      </c>
      <c r="BH130" s="22">
        <v>0</v>
      </c>
      <c r="BI130" s="22">
        <v>0</v>
      </c>
      <c r="BJ130" s="22">
        <v>0</v>
      </c>
      <c r="BK130" s="22">
        <v>7.0000000000000007E-2</v>
      </c>
      <c r="BL130" s="22">
        <v>0</v>
      </c>
      <c r="BM130" s="22">
        <v>0.01</v>
      </c>
      <c r="BN130" s="22">
        <v>0.01</v>
      </c>
      <c r="BO130" s="22">
        <v>0</v>
      </c>
      <c r="BP130" s="22">
        <v>0</v>
      </c>
      <c r="BQ130" s="22">
        <v>0</v>
      </c>
      <c r="BR130" s="22">
        <v>0.01</v>
      </c>
      <c r="BS130" s="22">
        <v>0.06</v>
      </c>
      <c r="BT130" s="22">
        <v>0</v>
      </c>
      <c r="BU130" s="22">
        <v>0</v>
      </c>
      <c r="BV130" s="22">
        <v>0.24</v>
      </c>
      <c r="BW130" s="22">
        <v>0.04</v>
      </c>
      <c r="BX130" s="22">
        <v>0</v>
      </c>
      <c r="BY130" s="22">
        <v>0</v>
      </c>
      <c r="BZ130" s="22">
        <v>0</v>
      </c>
      <c r="CA130" s="22">
        <v>0</v>
      </c>
      <c r="CB130" s="22">
        <v>23.5</v>
      </c>
      <c r="CD130" s="22">
        <v>0.42</v>
      </c>
      <c r="CF130" s="22">
        <v>0</v>
      </c>
      <c r="CG130" s="22">
        <v>0</v>
      </c>
      <c r="CH130" s="22">
        <v>0</v>
      </c>
      <c r="CI130" s="22">
        <v>0</v>
      </c>
      <c r="CJ130" s="22">
        <v>0</v>
      </c>
      <c r="CK130" s="22">
        <v>0</v>
      </c>
      <c r="CL130" s="22">
        <v>0</v>
      </c>
      <c r="CM130" s="22">
        <v>0</v>
      </c>
      <c r="CN130" s="22">
        <v>0</v>
      </c>
      <c r="CO130" s="22">
        <v>0</v>
      </c>
      <c r="CP130" s="22">
        <v>0</v>
      </c>
    </row>
    <row r="131" spans="1:94" s="20" customFormat="1" x14ac:dyDescent="0.25">
      <c r="A131" s="20" t="str">
        <f>"-"</f>
        <v>-</v>
      </c>
      <c r="B131" s="21" t="s">
        <v>110</v>
      </c>
      <c r="C131" s="20" t="str">
        <f>"180"</f>
        <v>180</v>
      </c>
      <c r="D131" s="20">
        <v>0.72</v>
      </c>
      <c r="E131" s="20">
        <v>0</v>
      </c>
      <c r="F131" s="20">
        <v>0.72</v>
      </c>
      <c r="G131" s="20">
        <v>0.72</v>
      </c>
      <c r="H131" s="20">
        <v>20.88</v>
      </c>
      <c r="I131" s="20">
        <v>87.623999999999995</v>
      </c>
      <c r="J131" s="20">
        <v>0.18</v>
      </c>
      <c r="K131" s="20">
        <v>0</v>
      </c>
      <c r="L131" s="20">
        <v>0</v>
      </c>
      <c r="M131" s="20">
        <v>0</v>
      </c>
      <c r="N131" s="20">
        <v>16.2</v>
      </c>
      <c r="O131" s="20">
        <v>1.44</v>
      </c>
      <c r="P131" s="20">
        <v>3.24</v>
      </c>
      <c r="Q131" s="20">
        <v>0</v>
      </c>
      <c r="R131" s="20">
        <v>0</v>
      </c>
      <c r="S131" s="20">
        <v>1.44</v>
      </c>
      <c r="T131" s="20">
        <v>0.9</v>
      </c>
      <c r="U131" s="20">
        <v>46.8</v>
      </c>
      <c r="V131" s="20">
        <v>500.4</v>
      </c>
      <c r="W131" s="20">
        <v>28.8</v>
      </c>
      <c r="X131" s="20">
        <v>16.2</v>
      </c>
      <c r="Y131" s="20">
        <v>19.8</v>
      </c>
      <c r="Z131" s="20">
        <v>3.96</v>
      </c>
      <c r="AA131" s="20">
        <v>0</v>
      </c>
      <c r="AB131" s="20">
        <v>54</v>
      </c>
      <c r="AC131" s="20">
        <v>9</v>
      </c>
      <c r="AD131" s="20">
        <v>0.36</v>
      </c>
      <c r="AE131" s="20">
        <v>0.05</v>
      </c>
      <c r="AF131" s="20">
        <v>0.04</v>
      </c>
      <c r="AG131" s="20">
        <v>0.54</v>
      </c>
      <c r="AH131" s="20">
        <v>0.72</v>
      </c>
      <c r="AI131" s="20">
        <v>18</v>
      </c>
      <c r="AJ131" s="20">
        <v>0</v>
      </c>
      <c r="AK131" s="20">
        <v>0</v>
      </c>
      <c r="AL131" s="20">
        <v>0</v>
      </c>
      <c r="AM131" s="20">
        <v>34.200000000000003</v>
      </c>
      <c r="AN131" s="20">
        <v>32.4</v>
      </c>
      <c r="AO131" s="20">
        <v>5.4</v>
      </c>
      <c r="AP131" s="20">
        <v>19.8</v>
      </c>
      <c r="AQ131" s="20">
        <v>5.4</v>
      </c>
      <c r="AR131" s="20">
        <v>16.2</v>
      </c>
      <c r="AS131" s="20">
        <v>30.6</v>
      </c>
      <c r="AT131" s="20">
        <v>18</v>
      </c>
      <c r="AU131" s="20">
        <v>140.4</v>
      </c>
      <c r="AV131" s="20">
        <v>12.6</v>
      </c>
      <c r="AW131" s="20">
        <v>25.2</v>
      </c>
      <c r="AX131" s="20">
        <v>75.599999999999994</v>
      </c>
      <c r="AY131" s="20">
        <v>0</v>
      </c>
      <c r="AZ131" s="20">
        <v>23.4</v>
      </c>
      <c r="BA131" s="20">
        <v>28.8</v>
      </c>
      <c r="BB131" s="20">
        <v>10.8</v>
      </c>
      <c r="BC131" s="20">
        <v>9</v>
      </c>
      <c r="BD131" s="20">
        <v>0</v>
      </c>
      <c r="BE131" s="20">
        <v>0</v>
      </c>
      <c r="BF131" s="20">
        <v>0</v>
      </c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  <c r="CA131" s="20">
        <v>0</v>
      </c>
      <c r="CB131" s="20">
        <v>155.34</v>
      </c>
      <c r="CD131" s="20">
        <v>9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  <c r="CK131" s="20">
        <v>0</v>
      </c>
      <c r="CL131" s="20">
        <v>0</v>
      </c>
      <c r="CM131" s="20">
        <v>0</v>
      </c>
      <c r="CN131" s="20">
        <v>0</v>
      </c>
      <c r="CO131" s="20">
        <v>0</v>
      </c>
      <c r="CP131" s="20">
        <v>0</v>
      </c>
    </row>
    <row r="132" spans="1:94" s="24" customFormat="1" x14ac:dyDescent="0.25">
      <c r="B132" s="25" t="s">
        <v>99</v>
      </c>
      <c r="D132" s="24">
        <v>32.79</v>
      </c>
      <c r="E132" s="24">
        <v>16.48</v>
      </c>
      <c r="F132" s="24">
        <v>22.17</v>
      </c>
      <c r="G132" s="24">
        <v>14.81</v>
      </c>
      <c r="H132" s="24">
        <v>150.30000000000001</v>
      </c>
      <c r="I132" s="24">
        <v>910.11</v>
      </c>
      <c r="J132" s="24">
        <v>7.09</v>
      </c>
      <c r="K132" s="24">
        <v>8.07</v>
      </c>
      <c r="L132" s="24">
        <v>0.9</v>
      </c>
      <c r="M132" s="24">
        <v>0</v>
      </c>
      <c r="N132" s="24">
        <v>57.95</v>
      </c>
      <c r="O132" s="24">
        <v>77.400000000000006</v>
      </c>
      <c r="P132" s="24">
        <v>14.95</v>
      </c>
      <c r="Q132" s="24">
        <v>0</v>
      </c>
      <c r="R132" s="24">
        <v>0</v>
      </c>
      <c r="S132" s="24">
        <v>3.97</v>
      </c>
      <c r="T132" s="24">
        <v>11.08</v>
      </c>
      <c r="U132" s="24">
        <v>840.17</v>
      </c>
      <c r="V132" s="24">
        <v>2475.77</v>
      </c>
      <c r="W132" s="24">
        <v>246.27</v>
      </c>
      <c r="X132" s="24">
        <v>178.37</v>
      </c>
      <c r="Y132" s="24">
        <v>516.66999999999996</v>
      </c>
      <c r="Z132" s="24">
        <v>12.6</v>
      </c>
      <c r="AA132" s="24">
        <v>48.65</v>
      </c>
      <c r="AB132" s="24">
        <v>12179.8</v>
      </c>
      <c r="AC132" s="24">
        <v>2497.54</v>
      </c>
      <c r="AD132" s="24">
        <v>7.9</v>
      </c>
      <c r="AE132" s="24">
        <v>0.5</v>
      </c>
      <c r="AF132" s="24">
        <v>0.46</v>
      </c>
      <c r="AG132" s="24">
        <v>5.41</v>
      </c>
      <c r="AH132" s="24">
        <v>13.38</v>
      </c>
      <c r="AI132" s="24">
        <v>42.29</v>
      </c>
      <c r="AJ132" s="24">
        <v>0.4</v>
      </c>
      <c r="AK132" s="24">
        <v>128.87</v>
      </c>
      <c r="AL132" s="24">
        <v>125.17</v>
      </c>
      <c r="AM132" s="24">
        <v>991.33</v>
      </c>
      <c r="AN132" s="24">
        <v>634.4</v>
      </c>
      <c r="AO132" s="24">
        <v>214.51</v>
      </c>
      <c r="AP132" s="24">
        <v>501.43</v>
      </c>
      <c r="AQ132" s="24">
        <v>184.95</v>
      </c>
      <c r="AR132" s="24">
        <v>702.63</v>
      </c>
      <c r="AS132" s="24">
        <v>568.01</v>
      </c>
      <c r="AT132" s="24">
        <v>804.03</v>
      </c>
      <c r="AU132" s="24">
        <v>1117.01</v>
      </c>
      <c r="AV132" s="24">
        <v>237.99</v>
      </c>
      <c r="AW132" s="24">
        <v>510.26</v>
      </c>
      <c r="AX132" s="24">
        <v>3181.26</v>
      </c>
      <c r="AY132" s="24">
        <v>0</v>
      </c>
      <c r="AZ132" s="24">
        <v>887.95</v>
      </c>
      <c r="BA132" s="24">
        <v>532.69000000000005</v>
      </c>
      <c r="BB132" s="24">
        <v>464.66</v>
      </c>
      <c r="BC132" s="24">
        <v>250.9</v>
      </c>
      <c r="BD132" s="24">
        <v>0.16</v>
      </c>
      <c r="BE132" s="24">
        <v>0.08</v>
      </c>
      <c r="BF132" s="24">
        <v>0.04</v>
      </c>
      <c r="BG132" s="24">
        <v>0.09</v>
      </c>
      <c r="BH132" s="24">
        <v>0.11</v>
      </c>
      <c r="BI132" s="24">
        <v>0.49</v>
      </c>
      <c r="BJ132" s="24">
        <v>0</v>
      </c>
      <c r="BK132" s="24">
        <v>2.3199999999999998</v>
      </c>
      <c r="BL132" s="24">
        <v>0</v>
      </c>
      <c r="BM132" s="24">
        <v>0.93</v>
      </c>
      <c r="BN132" s="24">
        <v>0.04</v>
      </c>
      <c r="BO132" s="24">
        <v>0.08</v>
      </c>
      <c r="BP132" s="24">
        <v>0</v>
      </c>
      <c r="BQ132" s="24">
        <v>0.09</v>
      </c>
      <c r="BR132" s="24">
        <v>0.16</v>
      </c>
      <c r="BS132" s="24">
        <v>4.2300000000000004</v>
      </c>
      <c r="BT132" s="24">
        <v>0</v>
      </c>
      <c r="BU132" s="24">
        <v>0</v>
      </c>
      <c r="BV132" s="24">
        <v>7.77</v>
      </c>
      <c r="BW132" s="24">
        <v>0.05</v>
      </c>
      <c r="BX132" s="24">
        <v>0</v>
      </c>
      <c r="BY132" s="24">
        <v>0</v>
      </c>
      <c r="BZ132" s="24">
        <v>0</v>
      </c>
      <c r="CA132" s="24">
        <v>0</v>
      </c>
      <c r="CB132" s="24">
        <v>1065.21</v>
      </c>
      <c r="CC132" s="24">
        <f>$I$132/$I$133*100</f>
        <v>56.627405596102506</v>
      </c>
      <c r="CD132" s="24">
        <v>2078.62</v>
      </c>
      <c r="CF132" s="24">
        <v>0</v>
      </c>
      <c r="CG132" s="24">
        <v>0</v>
      </c>
      <c r="CH132" s="24">
        <v>0</v>
      </c>
      <c r="CI132" s="24">
        <v>0</v>
      </c>
      <c r="CJ132" s="24">
        <v>0</v>
      </c>
      <c r="CK132" s="24">
        <v>0</v>
      </c>
      <c r="CL132" s="24">
        <v>0</v>
      </c>
      <c r="CM132" s="24">
        <v>0</v>
      </c>
      <c r="CN132" s="24">
        <v>0</v>
      </c>
      <c r="CO132" s="24">
        <v>3.6</v>
      </c>
      <c r="CP132" s="24">
        <v>1.1599999999999999</v>
      </c>
    </row>
    <row r="133" spans="1:94" s="24" customFormat="1" x14ac:dyDescent="0.25">
      <c r="B133" s="25" t="s">
        <v>100</v>
      </c>
      <c r="D133" s="24">
        <v>53.51</v>
      </c>
      <c r="E133" s="24">
        <v>19.2</v>
      </c>
      <c r="F133" s="24">
        <v>32.26</v>
      </c>
      <c r="G133" s="24">
        <v>18.11</v>
      </c>
      <c r="H133" s="24">
        <v>282.29000000000002</v>
      </c>
      <c r="I133" s="24">
        <v>1607.19</v>
      </c>
      <c r="J133" s="24">
        <v>12.56</v>
      </c>
      <c r="K133" s="24">
        <v>8.89</v>
      </c>
      <c r="L133" s="24">
        <v>0.9</v>
      </c>
      <c r="M133" s="24">
        <v>0</v>
      </c>
      <c r="N133" s="24">
        <v>79.209999999999994</v>
      </c>
      <c r="O133" s="24">
        <v>181.76</v>
      </c>
      <c r="P133" s="24">
        <v>21.32</v>
      </c>
      <c r="Q133" s="24">
        <v>0</v>
      </c>
      <c r="R133" s="24">
        <v>0</v>
      </c>
      <c r="S133" s="24">
        <v>4.6500000000000004</v>
      </c>
      <c r="T133" s="24">
        <v>15.16</v>
      </c>
      <c r="U133" s="24">
        <v>1736.14</v>
      </c>
      <c r="V133" s="24">
        <v>2684.36</v>
      </c>
      <c r="W133" s="24">
        <v>373.01</v>
      </c>
      <c r="X133" s="24">
        <v>212.46</v>
      </c>
      <c r="Y133" s="24">
        <v>707.5</v>
      </c>
      <c r="Z133" s="24">
        <v>15.21</v>
      </c>
      <c r="AA133" s="24">
        <v>79.31</v>
      </c>
      <c r="AB133" s="24">
        <v>12212.69</v>
      </c>
      <c r="AC133" s="24">
        <v>2555.46</v>
      </c>
      <c r="AD133" s="24">
        <v>10.89</v>
      </c>
      <c r="AE133" s="24">
        <v>0.69</v>
      </c>
      <c r="AF133" s="24">
        <v>0.56000000000000005</v>
      </c>
      <c r="AG133" s="24">
        <v>6.79</v>
      </c>
      <c r="AH133" s="24">
        <v>18.71</v>
      </c>
      <c r="AI133" s="24">
        <v>43.1</v>
      </c>
      <c r="AJ133" s="24">
        <v>0.4</v>
      </c>
      <c r="AK133" s="24">
        <v>279.37</v>
      </c>
      <c r="AL133" s="24">
        <v>238</v>
      </c>
      <c r="AM133" s="24">
        <v>2516.96</v>
      </c>
      <c r="AN133" s="24">
        <v>1213.1400000000001</v>
      </c>
      <c r="AO133" s="24">
        <v>519.89</v>
      </c>
      <c r="AP133" s="24">
        <v>1105.06</v>
      </c>
      <c r="AQ133" s="24">
        <v>424.77</v>
      </c>
      <c r="AR133" s="24">
        <v>1675.82</v>
      </c>
      <c r="AS133" s="24">
        <v>1205.8499999999999</v>
      </c>
      <c r="AT133" s="24">
        <v>1569.04</v>
      </c>
      <c r="AU133" s="24">
        <v>1889.21</v>
      </c>
      <c r="AV133" s="24">
        <v>636.27</v>
      </c>
      <c r="AW133" s="24">
        <v>1156.79</v>
      </c>
      <c r="AX133" s="24">
        <v>8654.42</v>
      </c>
      <c r="AY133" s="24">
        <v>0.03</v>
      </c>
      <c r="AZ133" s="24">
        <v>2730.75</v>
      </c>
      <c r="BA133" s="24">
        <v>1463.3</v>
      </c>
      <c r="BB133" s="24">
        <v>1021.92</v>
      </c>
      <c r="BC133" s="24">
        <v>607.14</v>
      </c>
      <c r="BD133" s="24">
        <v>0.34</v>
      </c>
      <c r="BE133" s="24">
        <v>0.16</v>
      </c>
      <c r="BF133" s="24">
        <v>0.12</v>
      </c>
      <c r="BG133" s="24">
        <v>0.28999999999999998</v>
      </c>
      <c r="BH133" s="24">
        <v>0.33</v>
      </c>
      <c r="BI133" s="24">
        <v>1.3</v>
      </c>
      <c r="BJ133" s="24">
        <v>0.03</v>
      </c>
      <c r="BK133" s="24">
        <v>4.67</v>
      </c>
      <c r="BL133" s="24">
        <v>0.01</v>
      </c>
      <c r="BM133" s="24">
        <v>1.56</v>
      </c>
      <c r="BN133" s="24">
        <v>0.06</v>
      </c>
      <c r="BO133" s="24">
        <v>0.09</v>
      </c>
      <c r="BP133" s="24">
        <v>0</v>
      </c>
      <c r="BQ133" s="24">
        <v>0.24</v>
      </c>
      <c r="BR133" s="24">
        <v>0.39</v>
      </c>
      <c r="BS133" s="24">
        <v>6.18</v>
      </c>
      <c r="BT133" s="24">
        <v>0</v>
      </c>
      <c r="BU133" s="24">
        <v>0</v>
      </c>
      <c r="BV133" s="24">
        <v>9.3000000000000007</v>
      </c>
      <c r="BW133" s="24">
        <v>0.11</v>
      </c>
      <c r="BX133" s="24">
        <v>0</v>
      </c>
      <c r="BY133" s="24">
        <v>0</v>
      </c>
      <c r="BZ133" s="24">
        <v>0</v>
      </c>
      <c r="CA133" s="24">
        <v>0</v>
      </c>
      <c r="CB133" s="24">
        <v>1518.71</v>
      </c>
      <c r="CD133" s="24">
        <v>2114.7600000000002</v>
      </c>
      <c r="CF133" s="24">
        <v>0</v>
      </c>
      <c r="CG133" s="24">
        <v>0</v>
      </c>
      <c r="CH133" s="24">
        <v>0</v>
      </c>
      <c r="CI133" s="24">
        <v>0</v>
      </c>
      <c r="CJ133" s="24">
        <v>0</v>
      </c>
      <c r="CK133" s="24">
        <v>0</v>
      </c>
      <c r="CL133" s="24">
        <v>0</v>
      </c>
      <c r="CM133" s="24">
        <v>0</v>
      </c>
      <c r="CN133" s="24">
        <v>0</v>
      </c>
      <c r="CO133" s="24">
        <v>22.83</v>
      </c>
      <c r="CP133" s="24">
        <v>2.86</v>
      </c>
    </row>
    <row r="134" spans="1:94" x14ac:dyDescent="0.25">
      <c r="A134" s="1">
        <v>1</v>
      </c>
    </row>
  </sheetData>
  <mergeCells count="10">
    <mergeCell ref="A2:I2"/>
    <mergeCell ref="A4:A5"/>
    <mergeCell ref="B4:B5"/>
    <mergeCell ref="C4:C5"/>
    <mergeCell ref="D4:E4"/>
    <mergeCell ref="W4:Z4"/>
    <mergeCell ref="AA4:AI4"/>
    <mergeCell ref="F4:G4"/>
    <mergeCell ref="H4:H5"/>
    <mergeCell ref="I4:I5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0" orientation="landscape" r:id="rId1"/>
  <headerFooter alignWithMargins="0"/>
  <rowBreaks count="6" manualBreakCount="6">
    <brk id="25" max="16383" man="1"/>
    <brk id="43" max="16383" man="1"/>
    <brk id="61" max="16383" man="1"/>
    <brk id="79" max="16383" man="1"/>
    <brk id="96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30.03.2024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2024-02-29T09:20:41Z</cp:lastPrinted>
  <dcterms:created xsi:type="dcterms:W3CDTF">2002-09-22T07:35:02Z</dcterms:created>
  <dcterms:modified xsi:type="dcterms:W3CDTF">2024-02-29T09:20:46Z</dcterms:modified>
</cp:coreProperties>
</file>